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17895" windowHeight="13230"/>
  </bookViews>
  <sheets>
    <sheet name="0503321 (1. Печать)" sheetId="1" r:id="rId1"/>
    <sheet name="0503321 (1. Сокращенный)" sheetId="2" r:id="rId2"/>
    <sheet name="0503321 (2. Консолидируемые рас" sheetId="3" r:id="rId3"/>
  </sheets>
  <calcPr calcId="144525"/>
</workbook>
</file>

<file path=xl/calcChain.xml><?xml version="1.0" encoding="utf-8"?>
<calcChain xmlns="http://schemas.openxmlformats.org/spreadsheetml/2006/main">
  <c r="O41" i="3" l="1"/>
  <c r="O40" i="3"/>
  <c r="N39" i="3"/>
  <c r="M39" i="3"/>
  <c r="L39" i="3"/>
  <c r="K39" i="3"/>
  <c r="J39" i="3"/>
  <c r="I39" i="3"/>
  <c r="H39" i="3"/>
  <c r="G39" i="3"/>
  <c r="F39" i="3"/>
  <c r="E39" i="3"/>
  <c r="O39" i="3" s="1"/>
  <c r="O38" i="3"/>
  <c r="O37" i="3"/>
  <c r="N36" i="3"/>
  <c r="M36" i="3"/>
  <c r="L36" i="3"/>
  <c r="K36" i="3"/>
  <c r="J36" i="3"/>
  <c r="I36" i="3"/>
  <c r="H36" i="3"/>
  <c r="G36" i="3"/>
  <c r="O36" i="3" s="1"/>
  <c r="F36" i="3"/>
  <c r="E36" i="3"/>
  <c r="O35" i="3"/>
  <c r="O34" i="3"/>
  <c r="N33" i="3"/>
  <c r="M33" i="3"/>
  <c r="L33" i="3"/>
  <c r="K33" i="3"/>
  <c r="J33" i="3"/>
  <c r="I33" i="3"/>
  <c r="H33" i="3"/>
  <c r="G33" i="3"/>
  <c r="O33" i="3" s="1"/>
  <c r="F33" i="3"/>
  <c r="E33" i="3"/>
  <c r="O32" i="3"/>
  <c r="O31" i="3"/>
  <c r="N30" i="3"/>
  <c r="M30" i="3"/>
  <c r="L30" i="3"/>
  <c r="K30" i="3"/>
  <c r="J30" i="3"/>
  <c r="I30" i="3"/>
  <c r="H30" i="3"/>
  <c r="G30" i="3"/>
  <c r="F30" i="3"/>
  <c r="E30" i="3"/>
  <c r="O30" i="3" s="1"/>
  <c r="O25" i="3"/>
  <c r="O24" i="3"/>
  <c r="N23" i="3"/>
  <c r="M23" i="3"/>
  <c r="L23" i="3"/>
  <c r="K23" i="3"/>
  <c r="J23" i="3"/>
  <c r="I23" i="3"/>
  <c r="H23" i="3"/>
  <c r="G23" i="3"/>
  <c r="F23" i="3"/>
  <c r="E23" i="3"/>
  <c r="O23" i="3" s="1"/>
  <c r="O22" i="3"/>
  <c r="O21" i="3"/>
  <c r="N20" i="3"/>
  <c r="M20" i="3"/>
  <c r="L20" i="3"/>
  <c r="K20" i="3"/>
  <c r="J20" i="3"/>
  <c r="I20" i="3"/>
  <c r="H20" i="3"/>
  <c r="G20" i="3"/>
  <c r="O20" i="3" s="1"/>
  <c r="F20" i="3"/>
  <c r="E20" i="3"/>
  <c r="O19" i="3"/>
  <c r="O18" i="3"/>
  <c r="N17" i="3"/>
  <c r="M17" i="3"/>
  <c r="L17" i="3"/>
  <c r="K17" i="3"/>
  <c r="J17" i="3"/>
  <c r="I17" i="3"/>
  <c r="H17" i="3"/>
  <c r="G17" i="3"/>
  <c r="O17" i="3" s="1"/>
  <c r="F17" i="3"/>
  <c r="E17" i="3"/>
  <c r="O16" i="3"/>
  <c r="O15" i="3"/>
  <c r="N14" i="3"/>
  <c r="M14" i="3"/>
  <c r="M7" i="3" s="1"/>
  <c r="L14" i="3"/>
  <c r="L7" i="3" s="1"/>
  <c r="K14" i="3"/>
  <c r="J14" i="3"/>
  <c r="I14" i="3"/>
  <c r="I7" i="3" s="1"/>
  <c r="H14" i="3"/>
  <c r="H7" i="3" s="1"/>
  <c r="G14" i="3"/>
  <c r="F14" i="3"/>
  <c r="E14" i="3"/>
  <c r="E7" i="3" s="1"/>
  <c r="O7" i="3" s="1"/>
  <c r="O13" i="3"/>
  <c r="O12" i="3"/>
  <c r="N11" i="3"/>
  <c r="M11" i="3"/>
  <c r="L11" i="3"/>
  <c r="K11" i="3"/>
  <c r="J11" i="3"/>
  <c r="I11" i="3"/>
  <c r="H11" i="3"/>
  <c r="G11" i="3"/>
  <c r="F11" i="3"/>
  <c r="E11" i="3"/>
  <c r="O11" i="3" s="1"/>
  <c r="O10" i="3"/>
  <c r="O9" i="3"/>
  <c r="N8" i="3"/>
  <c r="M8" i="3"/>
  <c r="L8" i="3"/>
  <c r="K8" i="3"/>
  <c r="K7" i="3" s="1"/>
  <c r="J8" i="3"/>
  <c r="I8" i="3"/>
  <c r="H8" i="3"/>
  <c r="G8" i="3"/>
  <c r="G7" i="3" s="1"/>
  <c r="F8" i="3"/>
  <c r="E8" i="3"/>
  <c r="N7" i="3"/>
  <c r="J7" i="3"/>
  <c r="F7" i="3"/>
  <c r="G154" i="2"/>
  <c r="E154" i="2" s="1"/>
  <c r="G153" i="2"/>
  <c r="E153" i="2" s="1"/>
  <c r="G152" i="2"/>
  <c r="E152" i="2" s="1"/>
  <c r="G151" i="2"/>
  <c r="E151" i="2" s="1"/>
  <c r="R150" i="2"/>
  <c r="Q150" i="2"/>
  <c r="P150" i="2"/>
  <c r="O150" i="2"/>
  <c r="N150" i="2"/>
  <c r="M150" i="2"/>
  <c r="L150" i="2"/>
  <c r="K150" i="2"/>
  <c r="J150" i="2"/>
  <c r="G150" i="2" s="1"/>
  <c r="E150" i="2" s="1"/>
  <c r="I150" i="2"/>
  <c r="H150" i="2"/>
  <c r="F150" i="2"/>
  <c r="G149" i="2"/>
  <c r="E149" i="2" s="1"/>
  <c r="G148" i="2"/>
  <c r="E148" i="2" s="1"/>
  <c r="R147" i="2"/>
  <c r="Q147" i="2"/>
  <c r="P147" i="2"/>
  <c r="P143" i="2" s="1"/>
  <c r="O147" i="2"/>
  <c r="N147" i="2"/>
  <c r="M147" i="2"/>
  <c r="L147" i="2"/>
  <c r="L143" i="2" s="1"/>
  <c r="K147" i="2"/>
  <c r="J147" i="2"/>
  <c r="I147" i="2"/>
  <c r="H147" i="2"/>
  <c r="H143" i="2" s="1"/>
  <c r="F147" i="2"/>
  <c r="G146" i="2"/>
  <c r="E146" i="2" s="1"/>
  <c r="G145" i="2"/>
  <c r="E145" i="2" s="1"/>
  <c r="R144" i="2"/>
  <c r="R143" i="2" s="1"/>
  <c r="Q144" i="2"/>
  <c r="P144" i="2"/>
  <c r="O144" i="2"/>
  <c r="O143" i="2" s="1"/>
  <c r="N144" i="2"/>
  <c r="N143" i="2" s="1"/>
  <c r="M144" i="2"/>
  <c r="L144" i="2"/>
  <c r="K144" i="2"/>
  <c r="K143" i="2" s="1"/>
  <c r="J144" i="2"/>
  <c r="I144" i="2"/>
  <c r="H144" i="2"/>
  <c r="F144" i="2"/>
  <c r="F143" i="2" s="1"/>
  <c r="Q143" i="2"/>
  <c r="M143" i="2"/>
  <c r="I143" i="2"/>
  <c r="G142" i="2"/>
  <c r="E142" i="2" s="1"/>
  <c r="G141" i="2"/>
  <c r="E141" i="2" s="1"/>
  <c r="R140" i="2"/>
  <c r="Q140" i="2"/>
  <c r="P140" i="2"/>
  <c r="O140" i="2"/>
  <c r="N140" i="2"/>
  <c r="M140" i="2"/>
  <c r="L140" i="2"/>
  <c r="K140" i="2"/>
  <c r="J140" i="2"/>
  <c r="G140" i="2" s="1"/>
  <c r="E140" i="2" s="1"/>
  <c r="I140" i="2"/>
  <c r="H140" i="2"/>
  <c r="F140" i="2"/>
  <c r="G139" i="2"/>
  <c r="E139" i="2" s="1"/>
  <c r="G138" i="2"/>
  <c r="E138" i="2" s="1"/>
  <c r="R137" i="2"/>
  <c r="Q137" i="2"/>
  <c r="P137" i="2"/>
  <c r="O137" i="2"/>
  <c r="N137" i="2"/>
  <c r="M137" i="2"/>
  <c r="L137" i="2"/>
  <c r="K137" i="2"/>
  <c r="J137" i="2"/>
  <c r="I137" i="2"/>
  <c r="H137" i="2"/>
  <c r="F137" i="2"/>
  <c r="G136" i="2"/>
  <c r="E136" i="2" s="1"/>
  <c r="G135" i="2"/>
  <c r="E135" i="2" s="1"/>
  <c r="R134" i="2"/>
  <c r="Q134" i="2"/>
  <c r="P134" i="2"/>
  <c r="O134" i="2"/>
  <c r="N134" i="2"/>
  <c r="M134" i="2"/>
  <c r="L134" i="2"/>
  <c r="K134" i="2"/>
  <c r="J134" i="2"/>
  <c r="G134" i="2" s="1"/>
  <c r="E134" i="2" s="1"/>
  <c r="I134" i="2"/>
  <c r="H134" i="2"/>
  <c r="F134" i="2"/>
  <c r="G133" i="2"/>
  <c r="E133" i="2" s="1"/>
  <c r="G132" i="2"/>
  <c r="E132" i="2" s="1"/>
  <c r="R131" i="2"/>
  <c r="Q131" i="2"/>
  <c r="P131" i="2"/>
  <c r="O131" i="2"/>
  <c r="N131" i="2"/>
  <c r="M131" i="2"/>
  <c r="L131" i="2"/>
  <c r="K131" i="2"/>
  <c r="J131" i="2"/>
  <c r="I131" i="2"/>
  <c r="H131" i="2"/>
  <c r="F131" i="2"/>
  <c r="G130" i="2"/>
  <c r="E130" i="2" s="1"/>
  <c r="G129" i="2"/>
  <c r="E129" i="2" s="1"/>
  <c r="R128" i="2"/>
  <c r="R124" i="2" s="1"/>
  <c r="Q128" i="2"/>
  <c r="P128" i="2"/>
  <c r="O128" i="2"/>
  <c r="N128" i="2"/>
  <c r="M128" i="2"/>
  <c r="L128" i="2"/>
  <c r="K128" i="2"/>
  <c r="J128" i="2"/>
  <c r="I128" i="2"/>
  <c r="H128" i="2"/>
  <c r="F128" i="2"/>
  <c r="G127" i="2"/>
  <c r="E127" i="2" s="1"/>
  <c r="G126" i="2"/>
  <c r="E126" i="2" s="1"/>
  <c r="R125" i="2"/>
  <c r="Q125" i="2"/>
  <c r="Q124" i="2" s="1"/>
  <c r="Q123" i="2" s="1"/>
  <c r="P125" i="2"/>
  <c r="P124" i="2" s="1"/>
  <c r="P123" i="2" s="1"/>
  <c r="O125" i="2"/>
  <c r="N125" i="2"/>
  <c r="M125" i="2"/>
  <c r="M124" i="2" s="1"/>
  <c r="M123" i="2" s="1"/>
  <c r="L125" i="2"/>
  <c r="L124" i="2" s="1"/>
  <c r="K125" i="2"/>
  <c r="J125" i="2"/>
  <c r="I125" i="2"/>
  <c r="H125" i="2"/>
  <c r="H124" i="2" s="1"/>
  <c r="F125" i="2"/>
  <c r="O124" i="2"/>
  <c r="O123" i="2" s="1"/>
  <c r="N124" i="2"/>
  <c r="N123" i="2" s="1"/>
  <c r="K124" i="2"/>
  <c r="K123" i="2" s="1"/>
  <c r="F124" i="2"/>
  <c r="F123" i="2" s="1"/>
  <c r="G122" i="2"/>
  <c r="E122" i="2" s="1"/>
  <c r="G121" i="2"/>
  <c r="E121" i="2" s="1"/>
  <c r="G120" i="2"/>
  <c r="E120" i="2" s="1"/>
  <c r="R119" i="2"/>
  <c r="Q119" i="2"/>
  <c r="P119" i="2"/>
  <c r="O119" i="2"/>
  <c r="N119" i="2"/>
  <c r="M119" i="2"/>
  <c r="L119" i="2"/>
  <c r="K119" i="2"/>
  <c r="J119" i="2"/>
  <c r="I119" i="2"/>
  <c r="H119" i="2"/>
  <c r="F119" i="2"/>
  <c r="G118" i="2"/>
  <c r="E118" i="2" s="1"/>
  <c r="G117" i="2"/>
  <c r="E117" i="2" s="1"/>
  <c r="R116" i="2"/>
  <c r="Q116" i="2"/>
  <c r="P116" i="2"/>
  <c r="O116" i="2"/>
  <c r="N116" i="2"/>
  <c r="M116" i="2"/>
  <c r="L116" i="2"/>
  <c r="K116" i="2"/>
  <c r="J116" i="2"/>
  <c r="G116" i="2" s="1"/>
  <c r="E116" i="2" s="1"/>
  <c r="I116" i="2"/>
  <c r="H116" i="2"/>
  <c r="F116" i="2"/>
  <c r="G115" i="2"/>
  <c r="E115" i="2" s="1"/>
  <c r="G114" i="2"/>
  <c r="E114" i="2" s="1"/>
  <c r="R113" i="2"/>
  <c r="Q113" i="2"/>
  <c r="P113" i="2"/>
  <c r="O113" i="2"/>
  <c r="N113" i="2"/>
  <c r="M113" i="2"/>
  <c r="L113" i="2"/>
  <c r="K113" i="2"/>
  <c r="J113" i="2"/>
  <c r="I113" i="2"/>
  <c r="H113" i="2"/>
  <c r="F113" i="2"/>
  <c r="G112" i="2"/>
  <c r="E112" i="2" s="1"/>
  <c r="G111" i="2"/>
  <c r="E111" i="2" s="1"/>
  <c r="R110" i="2"/>
  <c r="Q110" i="2"/>
  <c r="P110" i="2"/>
  <c r="O110" i="2"/>
  <c r="N110" i="2"/>
  <c r="M110" i="2"/>
  <c r="L110" i="2"/>
  <c r="K110" i="2"/>
  <c r="J110" i="2"/>
  <c r="G110" i="2" s="1"/>
  <c r="E110" i="2" s="1"/>
  <c r="I110" i="2"/>
  <c r="H110" i="2"/>
  <c r="F110" i="2"/>
  <c r="G109" i="2"/>
  <c r="E109" i="2" s="1"/>
  <c r="G108" i="2"/>
  <c r="E108" i="2" s="1"/>
  <c r="G107" i="2"/>
  <c r="E107" i="2" s="1"/>
  <c r="G106" i="2"/>
  <c r="E106" i="2" s="1"/>
  <c r="G105" i="2"/>
  <c r="E105" i="2" s="1"/>
  <c r="G104" i="2"/>
  <c r="E104" i="2" s="1"/>
  <c r="R103" i="2"/>
  <c r="Q103" i="2"/>
  <c r="P103" i="2"/>
  <c r="O103" i="2"/>
  <c r="N103" i="2"/>
  <c r="M103" i="2"/>
  <c r="L103" i="2"/>
  <c r="K103" i="2"/>
  <c r="J103" i="2"/>
  <c r="I103" i="2"/>
  <c r="H103" i="2"/>
  <c r="F103" i="2"/>
  <c r="G102" i="2"/>
  <c r="E102" i="2" s="1"/>
  <c r="G101" i="2"/>
  <c r="E101" i="2" s="1"/>
  <c r="R100" i="2"/>
  <c r="Q100" i="2"/>
  <c r="P100" i="2"/>
  <c r="O100" i="2"/>
  <c r="N100" i="2"/>
  <c r="N93" i="2" s="1"/>
  <c r="M100" i="2"/>
  <c r="L100" i="2"/>
  <c r="K100" i="2"/>
  <c r="J100" i="2"/>
  <c r="G100" i="2" s="1"/>
  <c r="E100" i="2" s="1"/>
  <c r="I100" i="2"/>
  <c r="H100" i="2"/>
  <c r="F100" i="2"/>
  <c r="G99" i="2"/>
  <c r="E99" i="2" s="1"/>
  <c r="G98" i="2"/>
  <c r="E98" i="2" s="1"/>
  <c r="R97" i="2"/>
  <c r="Q97" i="2"/>
  <c r="P97" i="2"/>
  <c r="O97" i="2"/>
  <c r="N97" i="2"/>
  <c r="M97" i="2"/>
  <c r="L97" i="2"/>
  <c r="L93" i="2" s="1"/>
  <c r="K97" i="2"/>
  <c r="J97" i="2"/>
  <c r="I97" i="2"/>
  <c r="H97" i="2"/>
  <c r="F97" i="2"/>
  <c r="G96" i="2"/>
  <c r="E96" i="2" s="1"/>
  <c r="G95" i="2"/>
  <c r="E95" i="2" s="1"/>
  <c r="R94" i="2"/>
  <c r="R93" i="2" s="1"/>
  <c r="Q94" i="2"/>
  <c r="P94" i="2"/>
  <c r="O94" i="2"/>
  <c r="O93" i="2" s="1"/>
  <c r="N94" i="2"/>
  <c r="M94" i="2"/>
  <c r="L94" i="2"/>
  <c r="K94" i="2"/>
  <c r="K93" i="2" s="1"/>
  <c r="J94" i="2"/>
  <c r="G94" i="2" s="1"/>
  <c r="E94" i="2" s="1"/>
  <c r="I94" i="2"/>
  <c r="H94" i="2"/>
  <c r="F94" i="2"/>
  <c r="Q93" i="2"/>
  <c r="M93" i="2"/>
  <c r="I93" i="2"/>
  <c r="F93" i="2"/>
  <c r="G92" i="2"/>
  <c r="E92" i="2" s="1"/>
  <c r="G89" i="2"/>
  <c r="E89" i="2" s="1"/>
  <c r="G88" i="2"/>
  <c r="E88" i="2" s="1"/>
  <c r="G87" i="2"/>
  <c r="E87" i="2"/>
  <c r="G86" i="2"/>
  <c r="E86" i="2" s="1"/>
  <c r="G85" i="2"/>
  <c r="E85" i="2" s="1"/>
  <c r="G84" i="2"/>
  <c r="E84" i="2" s="1"/>
  <c r="R83" i="2"/>
  <c r="Q83" i="2"/>
  <c r="P83" i="2"/>
  <c r="O83" i="2"/>
  <c r="N83" i="2"/>
  <c r="M83" i="2"/>
  <c r="L83" i="2"/>
  <c r="K83" i="2"/>
  <c r="J83" i="2"/>
  <c r="I83" i="2"/>
  <c r="G83" i="2" s="1"/>
  <c r="E83" i="2" s="1"/>
  <c r="H83" i="2"/>
  <c r="F83" i="2"/>
  <c r="G82" i="2"/>
  <c r="E82" i="2" s="1"/>
  <c r="G81" i="2"/>
  <c r="E81" i="2"/>
  <c r="R80" i="2"/>
  <c r="Q80" i="2"/>
  <c r="P80" i="2"/>
  <c r="O80" i="2"/>
  <c r="N80" i="2"/>
  <c r="M80" i="2"/>
  <c r="L80" i="2"/>
  <c r="K80" i="2"/>
  <c r="J80" i="2"/>
  <c r="I80" i="2"/>
  <c r="H80" i="2"/>
  <c r="G80" i="2"/>
  <c r="E80" i="2" s="1"/>
  <c r="F80" i="2"/>
  <c r="G79" i="2"/>
  <c r="E79" i="2" s="1"/>
  <c r="G78" i="2"/>
  <c r="E78" i="2" s="1"/>
  <c r="G77" i="2"/>
  <c r="E77" i="2"/>
  <c r="R76" i="2"/>
  <c r="Q76" i="2"/>
  <c r="P76" i="2"/>
  <c r="O76" i="2"/>
  <c r="N76" i="2"/>
  <c r="M76" i="2"/>
  <c r="L76" i="2"/>
  <c r="K76" i="2"/>
  <c r="J76" i="2"/>
  <c r="I76" i="2"/>
  <c r="H76" i="2"/>
  <c r="G76" i="2"/>
  <c r="E76" i="2" s="1"/>
  <c r="F76" i="2"/>
  <c r="G75" i="2"/>
  <c r="E75" i="2" s="1"/>
  <c r="G74" i="2"/>
  <c r="E74" i="2" s="1"/>
  <c r="G73" i="2"/>
  <c r="E73" i="2"/>
  <c r="G72" i="2"/>
  <c r="E72" i="2" s="1"/>
  <c r="G71" i="2"/>
  <c r="E71" i="2" s="1"/>
  <c r="R70" i="2"/>
  <c r="Q70" i="2"/>
  <c r="P70" i="2"/>
  <c r="O70" i="2"/>
  <c r="N70" i="2"/>
  <c r="M70" i="2"/>
  <c r="L70" i="2"/>
  <c r="K70" i="2"/>
  <c r="J70" i="2"/>
  <c r="G70" i="2" s="1"/>
  <c r="I70" i="2"/>
  <c r="H70" i="2"/>
  <c r="F70" i="2"/>
  <c r="F43" i="2" s="1"/>
  <c r="G69" i="2"/>
  <c r="E69" i="2"/>
  <c r="G68" i="2"/>
  <c r="E68" i="2" s="1"/>
  <c r="G67" i="2"/>
  <c r="E67" i="2" s="1"/>
  <c r="R66" i="2"/>
  <c r="Q66" i="2"/>
  <c r="P66" i="2"/>
  <c r="O66" i="2"/>
  <c r="N66" i="2"/>
  <c r="M66" i="2"/>
  <c r="L66" i="2"/>
  <c r="K66" i="2"/>
  <c r="J66" i="2"/>
  <c r="I66" i="2"/>
  <c r="H66" i="2"/>
  <c r="F66" i="2"/>
  <c r="G65" i="2"/>
  <c r="E65" i="2"/>
  <c r="G64" i="2"/>
  <c r="E64" i="2" s="1"/>
  <c r="G63" i="2"/>
  <c r="E63" i="2" s="1"/>
  <c r="G62" i="2"/>
  <c r="E62" i="2" s="1"/>
  <c r="G61" i="2"/>
  <c r="E61" i="2"/>
  <c r="R60" i="2"/>
  <c r="Q60" i="2"/>
  <c r="P60" i="2"/>
  <c r="O60" i="2"/>
  <c r="N60" i="2"/>
  <c r="M60" i="2"/>
  <c r="L60" i="2"/>
  <c r="K60" i="2"/>
  <c r="J60" i="2"/>
  <c r="I60" i="2"/>
  <c r="H60" i="2"/>
  <c r="G60" i="2"/>
  <c r="E60" i="2" s="1"/>
  <c r="F60" i="2"/>
  <c r="G59" i="2"/>
  <c r="E59" i="2" s="1"/>
  <c r="G58" i="2"/>
  <c r="E58" i="2" s="1"/>
  <c r="R57" i="2"/>
  <c r="Q57" i="2"/>
  <c r="Q43" i="2" s="1"/>
  <c r="P57" i="2"/>
  <c r="O57" i="2"/>
  <c r="N57" i="2"/>
  <c r="M57" i="2"/>
  <c r="M43" i="2" s="1"/>
  <c r="L57" i="2"/>
  <c r="K57" i="2"/>
  <c r="J57" i="2"/>
  <c r="I57" i="2"/>
  <c r="H57" i="2"/>
  <c r="F57" i="2"/>
  <c r="G56" i="2"/>
  <c r="E56" i="2" s="1"/>
  <c r="G55" i="2"/>
  <c r="E55" i="2"/>
  <c r="G54" i="2"/>
  <c r="E54" i="2" s="1"/>
  <c r="G53" i="2"/>
  <c r="E53" i="2" s="1"/>
  <c r="G52" i="2"/>
  <c r="E52" i="2" s="1"/>
  <c r="G51" i="2"/>
  <c r="E51" i="2" s="1"/>
  <c r="G50" i="2"/>
  <c r="E50" i="2" s="1"/>
  <c r="R49" i="2"/>
  <c r="Q49" i="2"/>
  <c r="P49" i="2"/>
  <c r="O49" i="2"/>
  <c r="N49" i="2"/>
  <c r="M49" i="2"/>
  <c r="L49" i="2"/>
  <c r="K49" i="2"/>
  <c r="J49" i="2"/>
  <c r="J43" i="2" s="1"/>
  <c r="I49" i="2"/>
  <c r="H49" i="2"/>
  <c r="F49" i="2"/>
  <c r="G48" i="2"/>
  <c r="E48" i="2" s="1"/>
  <c r="G47" i="2"/>
  <c r="E47" i="2" s="1"/>
  <c r="G46" i="2"/>
  <c r="E46" i="2" s="1"/>
  <c r="G45" i="2"/>
  <c r="E45" i="2" s="1"/>
  <c r="R44" i="2"/>
  <c r="Q44" i="2"/>
  <c r="P44" i="2"/>
  <c r="O44" i="2"/>
  <c r="N44" i="2"/>
  <c r="M44" i="2"/>
  <c r="L44" i="2"/>
  <c r="K44" i="2"/>
  <c r="J44" i="2"/>
  <c r="G44" i="2" s="1"/>
  <c r="E44" i="2" s="1"/>
  <c r="I44" i="2"/>
  <c r="H44" i="2"/>
  <c r="F44" i="2"/>
  <c r="R43" i="2"/>
  <c r="N43" i="2"/>
  <c r="G42" i="2"/>
  <c r="E42" i="2" s="1"/>
  <c r="G41" i="2"/>
  <c r="E41" i="2" s="1"/>
  <c r="G40" i="2"/>
  <c r="E40" i="2" s="1"/>
  <c r="G39" i="2"/>
  <c r="E39" i="2" s="1"/>
  <c r="R38" i="2"/>
  <c r="Q38" i="2"/>
  <c r="P38" i="2"/>
  <c r="O38" i="2"/>
  <c r="N38" i="2"/>
  <c r="M38" i="2"/>
  <c r="L38" i="2"/>
  <c r="K38" i="2"/>
  <c r="J38" i="2"/>
  <c r="G38" i="2" s="1"/>
  <c r="E38" i="2" s="1"/>
  <c r="I38" i="2"/>
  <c r="H38" i="2"/>
  <c r="F38" i="2"/>
  <c r="G37" i="2"/>
  <c r="E37" i="2" s="1"/>
  <c r="G36" i="2"/>
  <c r="E36" i="2" s="1"/>
  <c r="R35" i="2"/>
  <c r="Q35" i="2"/>
  <c r="P35" i="2"/>
  <c r="O35" i="2"/>
  <c r="N35" i="2"/>
  <c r="M35" i="2"/>
  <c r="L35" i="2"/>
  <c r="K35" i="2"/>
  <c r="J35" i="2"/>
  <c r="I35" i="2"/>
  <c r="H35" i="2"/>
  <c r="F35" i="2"/>
  <c r="G34" i="2"/>
  <c r="E34" i="2" s="1"/>
  <c r="G33" i="2"/>
  <c r="E33" i="2" s="1"/>
  <c r="G32" i="2"/>
  <c r="E32" i="2" s="1"/>
  <c r="G31" i="2"/>
  <c r="E31" i="2" s="1"/>
  <c r="R30" i="2"/>
  <c r="Q30" i="2"/>
  <c r="P30" i="2"/>
  <c r="O30" i="2"/>
  <c r="N30" i="2"/>
  <c r="M30" i="2"/>
  <c r="L30" i="2"/>
  <c r="K30" i="2"/>
  <c r="J30" i="2"/>
  <c r="I30" i="2"/>
  <c r="H30" i="2"/>
  <c r="F30" i="2"/>
  <c r="G29" i="2"/>
  <c r="E29" i="2" s="1"/>
  <c r="G28" i="2"/>
  <c r="E28" i="2" s="1"/>
  <c r="R27" i="2"/>
  <c r="Q27" i="2"/>
  <c r="P27" i="2"/>
  <c r="O27" i="2"/>
  <c r="N27" i="2"/>
  <c r="M27" i="2"/>
  <c r="L27" i="2"/>
  <c r="K27" i="2"/>
  <c r="J27" i="2"/>
  <c r="I27" i="2"/>
  <c r="H27" i="2"/>
  <c r="F27" i="2"/>
  <c r="G26" i="2"/>
  <c r="E26" i="2" s="1"/>
  <c r="G25" i="2"/>
  <c r="E25" i="2" s="1"/>
  <c r="G24" i="2"/>
  <c r="E24" i="2" s="1"/>
  <c r="G23" i="2"/>
  <c r="E23" i="2" s="1"/>
  <c r="R22" i="2"/>
  <c r="Q22" i="2"/>
  <c r="P22" i="2"/>
  <c r="O22" i="2"/>
  <c r="N22" i="2"/>
  <c r="M22" i="2"/>
  <c r="L22" i="2"/>
  <c r="K22" i="2"/>
  <c r="J22" i="2"/>
  <c r="G22" i="2" s="1"/>
  <c r="E22" i="2" s="1"/>
  <c r="I22" i="2"/>
  <c r="H22" i="2"/>
  <c r="F22" i="2"/>
  <c r="G21" i="2"/>
  <c r="E21" i="2" s="1"/>
  <c r="G20" i="2"/>
  <c r="E20" i="2" s="1"/>
  <c r="G19" i="2"/>
  <c r="E19" i="2" s="1"/>
  <c r="G18" i="2"/>
  <c r="E18" i="2" s="1"/>
  <c r="R17" i="2"/>
  <c r="Q17" i="2"/>
  <c r="P17" i="2"/>
  <c r="O17" i="2"/>
  <c r="N17" i="2"/>
  <c r="M17" i="2"/>
  <c r="L17" i="2"/>
  <c r="K17" i="2"/>
  <c r="J17" i="2"/>
  <c r="I17" i="2"/>
  <c r="H17" i="2"/>
  <c r="F17" i="2"/>
  <c r="G16" i="2"/>
  <c r="E16" i="2" s="1"/>
  <c r="G15" i="2"/>
  <c r="E15" i="2" s="1"/>
  <c r="R14" i="2"/>
  <c r="Q14" i="2"/>
  <c r="P14" i="2"/>
  <c r="O14" i="2"/>
  <c r="N14" i="2"/>
  <c r="M14" i="2"/>
  <c r="L14" i="2"/>
  <c r="L4" i="2" s="1"/>
  <c r="K14" i="2"/>
  <c r="J14" i="2"/>
  <c r="I14" i="2"/>
  <c r="H14" i="2"/>
  <c r="F14" i="2"/>
  <c r="G13" i="2"/>
  <c r="E13" i="2" s="1"/>
  <c r="G12" i="2"/>
  <c r="E12" i="2" s="1"/>
  <c r="G11" i="2"/>
  <c r="E11" i="2" s="1"/>
  <c r="G10" i="2"/>
  <c r="E10" i="2" s="1"/>
  <c r="R9" i="2"/>
  <c r="Q9" i="2"/>
  <c r="P9" i="2"/>
  <c r="O9" i="2"/>
  <c r="N9" i="2"/>
  <c r="M9" i="2"/>
  <c r="L9" i="2"/>
  <c r="K9" i="2"/>
  <c r="J9" i="2"/>
  <c r="I9" i="2"/>
  <c r="H9" i="2"/>
  <c r="F9" i="2"/>
  <c r="G8" i="2"/>
  <c r="E8" i="2" s="1"/>
  <c r="G7" i="2"/>
  <c r="E7" i="2" s="1"/>
  <c r="G6" i="2"/>
  <c r="E6" i="2" s="1"/>
  <c r="R5" i="2"/>
  <c r="R4" i="2" s="1"/>
  <c r="R91" i="2" s="1"/>
  <c r="R90" i="2" s="1"/>
  <c r="Q5" i="2"/>
  <c r="Q4" i="2" s="1"/>
  <c r="Q91" i="2" s="1"/>
  <c r="Q90" i="2" s="1"/>
  <c r="P5" i="2"/>
  <c r="O5" i="2"/>
  <c r="N5" i="2"/>
  <c r="N4" i="2" s="1"/>
  <c r="N91" i="2" s="1"/>
  <c r="N90" i="2" s="1"/>
  <c r="M5" i="2"/>
  <c r="M4" i="2" s="1"/>
  <c r="L5" i="2"/>
  <c r="K5" i="2"/>
  <c r="J5" i="2"/>
  <c r="J4" i="2" s="1"/>
  <c r="I5" i="2"/>
  <c r="H5" i="2"/>
  <c r="F5" i="2"/>
  <c r="F4" i="2" s="1"/>
  <c r="F91" i="2" s="1"/>
  <c r="F90" i="2" s="1"/>
  <c r="P4" i="2"/>
  <c r="O4" i="2"/>
  <c r="K4" i="2"/>
  <c r="H4" i="2"/>
  <c r="G176" i="1"/>
  <c r="E176" i="1" s="1"/>
  <c r="G175" i="1"/>
  <c r="E175" i="1" s="1"/>
  <c r="G174" i="1"/>
  <c r="E174" i="1" s="1"/>
  <c r="G173" i="1"/>
  <c r="E173" i="1" s="1"/>
  <c r="R172" i="1"/>
  <c r="Q172" i="1"/>
  <c r="P172" i="1"/>
  <c r="O172" i="1"/>
  <c r="N172" i="1"/>
  <c r="M172" i="1"/>
  <c r="L172" i="1"/>
  <c r="K172" i="1"/>
  <c r="J172" i="1"/>
  <c r="I172" i="1"/>
  <c r="H172" i="1"/>
  <c r="F172" i="1"/>
  <c r="G171" i="1"/>
  <c r="E171" i="1" s="1"/>
  <c r="G170" i="1"/>
  <c r="E170" i="1" s="1"/>
  <c r="R169" i="1"/>
  <c r="Q169" i="1"/>
  <c r="P169" i="1"/>
  <c r="O169" i="1"/>
  <c r="N169" i="1"/>
  <c r="M169" i="1"/>
  <c r="L169" i="1"/>
  <c r="K169" i="1"/>
  <c r="J169" i="1"/>
  <c r="G169" i="1" s="1"/>
  <c r="E169" i="1" s="1"/>
  <c r="I169" i="1"/>
  <c r="H169" i="1"/>
  <c r="F169" i="1"/>
  <c r="G168" i="1"/>
  <c r="E168" i="1" s="1"/>
  <c r="G167" i="1"/>
  <c r="E167" i="1" s="1"/>
  <c r="R166" i="1"/>
  <c r="Q166" i="1"/>
  <c r="Q165" i="1" s="1"/>
  <c r="P166" i="1"/>
  <c r="P165" i="1" s="1"/>
  <c r="O166" i="1"/>
  <c r="N166" i="1"/>
  <c r="M166" i="1"/>
  <c r="M165" i="1" s="1"/>
  <c r="L166" i="1"/>
  <c r="L165" i="1" s="1"/>
  <c r="K166" i="1"/>
  <c r="J166" i="1"/>
  <c r="I166" i="1"/>
  <c r="H166" i="1"/>
  <c r="F166" i="1"/>
  <c r="F165" i="1" s="1"/>
  <c r="R165" i="1"/>
  <c r="O165" i="1"/>
  <c r="N165" i="1"/>
  <c r="K165" i="1"/>
  <c r="J165" i="1"/>
  <c r="H165" i="1"/>
  <c r="G161" i="1"/>
  <c r="E161" i="1" s="1"/>
  <c r="G160" i="1"/>
  <c r="E160" i="1" s="1"/>
  <c r="R159" i="1"/>
  <c r="Q159" i="1"/>
  <c r="P159" i="1"/>
  <c r="O159" i="1"/>
  <c r="N159" i="1"/>
  <c r="M159" i="1"/>
  <c r="L159" i="1"/>
  <c r="K159" i="1"/>
  <c r="J159" i="1"/>
  <c r="I159" i="1"/>
  <c r="H159" i="1"/>
  <c r="F159" i="1"/>
  <c r="G158" i="1"/>
  <c r="E158" i="1" s="1"/>
  <c r="G157" i="1"/>
  <c r="E157" i="1" s="1"/>
  <c r="R156" i="1"/>
  <c r="Q156" i="1"/>
  <c r="P156" i="1"/>
  <c r="O156" i="1"/>
  <c r="N156" i="1"/>
  <c r="M156" i="1"/>
  <c r="L156" i="1"/>
  <c r="K156" i="1"/>
  <c r="J156" i="1"/>
  <c r="I156" i="1"/>
  <c r="H156" i="1"/>
  <c r="F156" i="1"/>
  <c r="G155" i="1"/>
  <c r="E155" i="1" s="1"/>
  <c r="G154" i="1"/>
  <c r="E154" i="1" s="1"/>
  <c r="R153" i="1"/>
  <c r="Q153" i="1"/>
  <c r="P153" i="1"/>
  <c r="O153" i="1"/>
  <c r="N153" i="1"/>
  <c r="M153" i="1"/>
  <c r="L153" i="1"/>
  <c r="K153" i="1"/>
  <c r="J153" i="1"/>
  <c r="I153" i="1"/>
  <c r="H153" i="1"/>
  <c r="F153" i="1"/>
  <c r="G152" i="1"/>
  <c r="E152" i="1" s="1"/>
  <c r="G151" i="1"/>
  <c r="E151" i="1" s="1"/>
  <c r="R150" i="1"/>
  <c r="Q150" i="1"/>
  <c r="P150" i="1"/>
  <c r="O150" i="1"/>
  <c r="N150" i="1"/>
  <c r="M150" i="1"/>
  <c r="L150" i="1"/>
  <c r="K150" i="1"/>
  <c r="J150" i="1"/>
  <c r="I150" i="1"/>
  <c r="H150" i="1"/>
  <c r="F150" i="1"/>
  <c r="G149" i="1"/>
  <c r="E149" i="1" s="1"/>
  <c r="G148" i="1"/>
  <c r="E148" i="1" s="1"/>
  <c r="R147" i="1"/>
  <c r="R143" i="1" s="1"/>
  <c r="R142" i="1" s="1"/>
  <c r="Q147" i="1"/>
  <c r="P147" i="1"/>
  <c r="O147" i="1"/>
  <c r="N147" i="1"/>
  <c r="N143" i="1" s="1"/>
  <c r="N142" i="1" s="1"/>
  <c r="M147" i="1"/>
  <c r="L147" i="1"/>
  <c r="K147" i="1"/>
  <c r="J147" i="1"/>
  <c r="I147" i="1"/>
  <c r="H147" i="1"/>
  <c r="F147" i="1"/>
  <c r="G146" i="1"/>
  <c r="E146" i="1" s="1"/>
  <c r="G145" i="1"/>
  <c r="E145" i="1" s="1"/>
  <c r="R144" i="1"/>
  <c r="Q144" i="1"/>
  <c r="P144" i="1"/>
  <c r="O144" i="1"/>
  <c r="O143" i="1" s="1"/>
  <c r="O142" i="1" s="1"/>
  <c r="N144" i="1"/>
  <c r="M144" i="1"/>
  <c r="L144" i="1"/>
  <c r="L143" i="1" s="1"/>
  <c r="L142" i="1" s="1"/>
  <c r="K144" i="1"/>
  <c r="K143" i="1" s="1"/>
  <c r="K142" i="1" s="1"/>
  <c r="J144" i="1"/>
  <c r="I144" i="1"/>
  <c r="H144" i="1"/>
  <c r="H143" i="1" s="1"/>
  <c r="H142" i="1" s="1"/>
  <c r="F144" i="1"/>
  <c r="Q143" i="1"/>
  <c r="Q142" i="1" s="1"/>
  <c r="P143" i="1"/>
  <c r="P142" i="1" s="1"/>
  <c r="M143" i="1"/>
  <c r="M142" i="1" s="1"/>
  <c r="J143" i="1"/>
  <c r="I143" i="1"/>
  <c r="F143" i="1"/>
  <c r="F142" i="1" s="1"/>
  <c r="J142" i="1"/>
  <c r="G141" i="1"/>
  <c r="E141" i="1" s="1"/>
  <c r="G140" i="1"/>
  <c r="E140" i="1" s="1"/>
  <c r="G139" i="1"/>
  <c r="E139" i="1" s="1"/>
  <c r="R138" i="1"/>
  <c r="Q138" i="1"/>
  <c r="P138" i="1"/>
  <c r="O138" i="1"/>
  <c r="N138" i="1"/>
  <c r="M138" i="1"/>
  <c r="L138" i="1"/>
  <c r="K138" i="1"/>
  <c r="J138" i="1"/>
  <c r="I138" i="1"/>
  <c r="H138" i="1"/>
  <c r="F138" i="1"/>
  <c r="G134" i="1"/>
  <c r="E134" i="1" s="1"/>
  <c r="G133" i="1"/>
  <c r="E133" i="1" s="1"/>
  <c r="R132" i="1"/>
  <c r="Q132" i="1"/>
  <c r="P132" i="1"/>
  <c r="O132" i="1"/>
  <c r="N132" i="1"/>
  <c r="M132" i="1"/>
  <c r="L132" i="1"/>
  <c r="K132" i="1"/>
  <c r="J132" i="1"/>
  <c r="I132" i="1"/>
  <c r="H132" i="1"/>
  <c r="F132" i="1"/>
  <c r="G131" i="1"/>
  <c r="E131" i="1" s="1"/>
  <c r="G130" i="1"/>
  <c r="E130" i="1" s="1"/>
  <c r="R129" i="1"/>
  <c r="Q129" i="1"/>
  <c r="P129" i="1"/>
  <c r="G129" i="1" s="1"/>
  <c r="E129" i="1" s="1"/>
  <c r="O129" i="1"/>
  <c r="O109" i="1" s="1"/>
  <c r="N129" i="1"/>
  <c r="M129" i="1"/>
  <c r="L129" i="1"/>
  <c r="K129" i="1"/>
  <c r="J129" i="1"/>
  <c r="I129" i="1"/>
  <c r="H129" i="1"/>
  <c r="F129" i="1"/>
  <c r="G128" i="1"/>
  <c r="E128" i="1"/>
  <c r="G127" i="1"/>
  <c r="E127" i="1" s="1"/>
  <c r="R126" i="1"/>
  <c r="Q126" i="1"/>
  <c r="P126" i="1"/>
  <c r="P109" i="1" s="1"/>
  <c r="O126" i="1"/>
  <c r="N126" i="1"/>
  <c r="M126" i="1"/>
  <c r="L126" i="1"/>
  <c r="K126" i="1"/>
  <c r="J126" i="1"/>
  <c r="I126" i="1"/>
  <c r="H126" i="1"/>
  <c r="F126" i="1"/>
  <c r="G125" i="1"/>
  <c r="E125" i="1" s="1"/>
  <c r="G124" i="1"/>
  <c r="E124" i="1" s="1"/>
  <c r="G123" i="1"/>
  <c r="E123" i="1" s="1"/>
  <c r="G122" i="1"/>
  <c r="E122" i="1"/>
  <c r="G121" i="1"/>
  <c r="E121" i="1" s="1"/>
  <c r="G120" i="1"/>
  <c r="E120" i="1"/>
  <c r="R119" i="1"/>
  <c r="Q119" i="1"/>
  <c r="P119" i="1"/>
  <c r="O119" i="1"/>
  <c r="N119" i="1"/>
  <c r="M119" i="1"/>
  <c r="L119" i="1"/>
  <c r="K119" i="1"/>
  <c r="J119" i="1"/>
  <c r="G119" i="1" s="1"/>
  <c r="E119" i="1" s="1"/>
  <c r="I119" i="1"/>
  <c r="H119" i="1"/>
  <c r="F119" i="1"/>
  <c r="G118" i="1"/>
  <c r="E118" i="1" s="1"/>
  <c r="G117" i="1"/>
  <c r="E117" i="1" s="1"/>
  <c r="R116" i="1"/>
  <c r="Q116" i="1"/>
  <c r="P116" i="1"/>
  <c r="O116" i="1"/>
  <c r="N116" i="1"/>
  <c r="M116" i="1"/>
  <c r="L116" i="1"/>
  <c r="K116" i="1"/>
  <c r="J116" i="1"/>
  <c r="I116" i="1"/>
  <c r="H116" i="1"/>
  <c r="F116" i="1"/>
  <c r="G115" i="1"/>
  <c r="E115" i="1" s="1"/>
  <c r="G114" i="1"/>
  <c r="E114" i="1"/>
  <c r="R113" i="1"/>
  <c r="Q113" i="1"/>
  <c r="P113" i="1"/>
  <c r="O113" i="1"/>
  <c r="N113" i="1"/>
  <c r="M113" i="1"/>
  <c r="L113" i="1"/>
  <c r="K113" i="1"/>
  <c r="K109" i="1" s="1"/>
  <c r="J113" i="1"/>
  <c r="G113" i="1" s="1"/>
  <c r="E113" i="1" s="1"/>
  <c r="I113" i="1"/>
  <c r="H113" i="1"/>
  <c r="F113" i="1"/>
  <c r="G112" i="1"/>
  <c r="E112" i="1" s="1"/>
  <c r="G111" i="1"/>
  <c r="E111" i="1" s="1"/>
  <c r="R110" i="1"/>
  <c r="R109" i="1" s="1"/>
  <c r="Q110" i="1"/>
  <c r="Q109" i="1" s="1"/>
  <c r="P110" i="1"/>
  <c r="O110" i="1"/>
  <c r="N110" i="1"/>
  <c r="M110" i="1"/>
  <c r="M109" i="1" s="1"/>
  <c r="L110" i="1"/>
  <c r="K110" i="1"/>
  <c r="J110" i="1"/>
  <c r="J109" i="1" s="1"/>
  <c r="I110" i="1"/>
  <c r="H110" i="1"/>
  <c r="F110" i="1"/>
  <c r="F109" i="1" s="1"/>
  <c r="N109" i="1"/>
  <c r="L109" i="1"/>
  <c r="H109" i="1"/>
  <c r="G105" i="1"/>
  <c r="E105" i="1"/>
  <c r="G102" i="1"/>
  <c r="G101" i="1"/>
  <c r="E101" i="1"/>
  <c r="G100" i="1"/>
  <c r="E100" i="1" s="1"/>
  <c r="G99" i="1"/>
  <c r="E99" i="1"/>
  <c r="G98" i="1"/>
  <c r="E98" i="1" s="1"/>
  <c r="G97" i="1"/>
  <c r="E97" i="1"/>
  <c r="R96" i="1"/>
  <c r="Q96" i="1"/>
  <c r="P96" i="1"/>
  <c r="O96" i="1"/>
  <c r="N96" i="1"/>
  <c r="M96" i="1"/>
  <c r="L96" i="1"/>
  <c r="K96" i="1"/>
  <c r="J96" i="1"/>
  <c r="I96" i="1"/>
  <c r="H96" i="1"/>
  <c r="G96" i="1"/>
  <c r="E96" i="1" s="1"/>
  <c r="F96" i="1"/>
  <c r="G95" i="1"/>
  <c r="E95" i="1"/>
  <c r="G94" i="1"/>
  <c r="E94" i="1" s="1"/>
  <c r="R93" i="1"/>
  <c r="Q93" i="1"/>
  <c r="P93" i="1"/>
  <c r="O93" i="1"/>
  <c r="N93" i="1"/>
  <c r="M93" i="1"/>
  <c r="L93" i="1"/>
  <c r="K93" i="1"/>
  <c r="J93" i="1"/>
  <c r="I93" i="1"/>
  <c r="G93" i="1" s="1"/>
  <c r="E93" i="1" s="1"/>
  <c r="H93" i="1"/>
  <c r="F93" i="1"/>
  <c r="G92" i="1"/>
  <c r="E92" i="1" s="1"/>
  <c r="G91" i="1"/>
  <c r="E91" i="1"/>
  <c r="G90" i="1"/>
  <c r="E90" i="1" s="1"/>
  <c r="R89" i="1"/>
  <c r="Q89" i="1"/>
  <c r="P89" i="1"/>
  <c r="O89" i="1"/>
  <c r="N89" i="1"/>
  <c r="M89" i="1"/>
  <c r="L89" i="1"/>
  <c r="K89" i="1"/>
  <c r="J89" i="1"/>
  <c r="I89" i="1"/>
  <c r="G89" i="1" s="1"/>
  <c r="E89" i="1" s="1"/>
  <c r="H89" i="1"/>
  <c r="F89" i="1"/>
  <c r="G88" i="1"/>
  <c r="E88" i="1" s="1"/>
  <c r="G87" i="1"/>
  <c r="E87" i="1"/>
  <c r="G86" i="1"/>
  <c r="E86" i="1" s="1"/>
  <c r="G85" i="1"/>
  <c r="E85" i="1"/>
  <c r="G84" i="1"/>
  <c r="E84" i="1" s="1"/>
  <c r="R83" i="1"/>
  <c r="Q83" i="1"/>
  <c r="P83" i="1"/>
  <c r="O83" i="1"/>
  <c r="N83" i="1"/>
  <c r="M83" i="1"/>
  <c r="L83" i="1"/>
  <c r="K83" i="1"/>
  <c r="J83" i="1"/>
  <c r="I83" i="1"/>
  <c r="G83" i="1" s="1"/>
  <c r="E83" i="1" s="1"/>
  <c r="H83" i="1"/>
  <c r="F83" i="1"/>
  <c r="G82" i="1"/>
  <c r="E82" i="1" s="1"/>
  <c r="G81" i="1"/>
  <c r="E81" i="1"/>
  <c r="G80" i="1"/>
  <c r="E80" i="1" s="1"/>
  <c r="R79" i="1"/>
  <c r="Q79" i="1"/>
  <c r="P79" i="1"/>
  <c r="O79" i="1"/>
  <c r="N79" i="1"/>
  <c r="M79" i="1"/>
  <c r="L79" i="1"/>
  <c r="K79" i="1"/>
  <c r="J79" i="1"/>
  <c r="I79" i="1"/>
  <c r="G79" i="1" s="1"/>
  <c r="E79" i="1" s="1"/>
  <c r="H79" i="1"/>
  <c r="F79" i="1"/>
  <c r="G78" i="1"/>
  <c r="E78" i="1" s="1"/>
  <c r="G77" i="1"/>
  <c r="E77" i="1"/>
  <c r="G76" i="1"/>
  <c r="E76" i="1" s="1"/>
  <c r="G75" i="1"/>
  <c r="E75" i="1"/>
  <c r="G74" i="1"/>
  <c r="E74" i="1" s="1"/>
  <c r="R73" i="1"/>
  <c r="Q73" i="1"/>
  <c r="P73" i="1"/>
  <c r="O73" i="1"/>
  <c r="N73" i="1"/>
  <c r="M73" i="1"/>
  <c r="L73" i="1"/>
  <c r="K73" i="1"/>
  <c r="J73" i="1"/>
  <c r="I73" i="1"/>
  <c r="G73" i="1" s="1"/>
  <c r="E73" i="1" s="1"/>
  <c r="H73" i="1"/>
  <c r="F73" i="1"/>
  <c r="G72" i="1"/>
  <c r="E72" i="1" s="1"/>
  <c r="G71" i="1"/>
  <c r="E71" i="1"/>
  <c r="R70" i="1"/>
  <c r="Q70" i="1"/>
  <c r="P70" i="1"/>
  <c r="O70" i="1"/>
  <c r="G70" i="1" s="1"/>
  <c r="E70" i="1" s="1"/>
  <c r="N70" i="1"/>
  <c r="M70" i="1"/>
  <c r="L70" i="1"/>
  <c r="K70" i="1"/>
  <c r="J70" i="1"/>
  <c r="I70" i="1"/>
  <c r="H70" i="1"/>
  <c r="F70" i="1"/>
  <c r="G69" i="1"/>
  <c r="E69" i="1"/>
  <c r="G68" i="1"/>
  <c r="E68" i="1" s="1"/>
  <c r="G67" i="1"/>
  <c r="E67" i="1"/>
  <c r="G66" i="1"/>
  <c r="E66" i="1" s="1"/>
  <c r="G65" i="1"/>
  <c r="E65" i="1"/>
  <c r="G64" i="1"/>
  <c r="E64" i="1" s="1"/>
  <c r="G63" i="1"/>
  <c r="E63" i="1"/>
  <c r="R62" i="1"/>
  <c r="Q62" i="1"/>
  <c r="P62" i="1"/>
  <c r="O62" i="1"/>
  <c r="N62" i="1"/>
  <c r="M62" i="1"/>
  <c r="L62" i="1"/>
  <c r="K62" i="1"/>
  <c r="J62" i="1"/>
  <c r="G62" i="1" s="1"/>
  <c r="E62" i="1" s="1"/>
  <c r="I62" i="1"/>
  <c r="H62" i="1"/>
  <c r="F62" i="1"/>
  <c r="G61" i="1"/>
  <c r="E61" i="1"/>
  <c r="G60" i="1"/>
  <c r="E60" i="1" s="1"/>
  <c r="G59" i="1"/>
  <c r="E59" i="1"/>
  <c r="G58" i="1"/>
  <c r="E58" i="1" s="1"/>
  <c r="R57" i="1"/>
  <c r="Q57" i="1"/>
  <c r="Q56" i="1" s="1"/>
  <c r="P57" i="1"/>
  <c r="P56" i="1" s="1"/>
  <c r="O57" i="1"/>
  <c r="N57" i="1"/>
  <c r="M57" i="1"/>
  <c r="M56" i="1" s="1"/>
  <c r="L57" i="1"/>
  <c r="L56" i="1" s="1"/>
  <c r="K57" i="1"/>
  <c r="J57" i="1"/>
  <c r="I57" i="1"/>
  <c r="G57" i="1" s="1"/>
  <c r="E57" i="1" s="1"/>
  <c r="H57" i="1"/>
  <c r="H56" i="1" s="1"/>
  <c r="F57" i="1"/>
  <c r="F56" i="1" s="1"/>
  <c r="R56" i="1"/>
  <c r="O56" i="1"/>
  <c r="N56" i="1"/>
  <c r="K56" i="1"/>
  <c r="J56" i="1"/>
  <c r="G55" i="1"/>
  <c r="E55" i="1"/>
  <c r="G54" i="1"/>
  <c r="E54" i="1" s="1"/>
  <c r="G53" i="1"/>
  <c r="E53" i="1"/>
  <c r="G52" i="1"/>
  <c r="E52" i="1" s="1"/>
  <c r="R51" i="1"/>
  <c r="Q51" i="1"/>
  <c r="P51" i="1"/>
  <c r="O51" i="1"/>
  <c r="N51" i="1"/>
  <c r="M51" i="1"/>
  <c r="L51" i="1"/>
  <c r="K51" i="1"/>
  <c r="J51" i="1"/>
  <c r="I51" i="1"/>
  <c r="G51" i="1" s="1"/>
  <c r="E51" i="1" s="1"/>
  <c r="H51" i="1"/>
  <c r="F51" i="1"/>
  <c r="G46" i="1"/>
  <c r="E46" i="1" s="1"/>
  <c r="R45" i="1"/>
  <c r="Q45" i="1"/>
  <c r="P45" i="1"/>
  <c r="O45" i="1"/>
  <c r="N45" i="1"/>
  <c r="M45" i="1"/>
  <c r="L45" i="1"/>
  <c r="K45" i="1"/>
  <c r="J45" i="1"/>
  <c r="I45" i="1"/>
  <c r="G45" i="1" s="1"/>
  <c r="E45" i="1" s="1"/>
  <c r="H45" i="1"/>
  <c r="F45" i="1"/>
  <c r="G44" i="1"/>
  <c r="E44" i="1" s="1"/>
  <c r="G43" i="1"/>
  <c r="E43" i="1"/>
  <c r="G42" i="1"/>
  <c r="E42" i="1" s="1"/>
  <c r="G41" i="1"/>
  <c r="E41" i="1"/>
  <c r="R40" i="1"/>
  <c r="Q40" i="1"/>
  <c r="P40" i="1"/>
  <c r="O40" i="1"/>
  <c r="N40" i="1"/>
  <c r="M40" i="1"/>
  <c r="L40" i="1"/>
  <c r="K40" i="1"/>
  <c r="J40" i="1"/>
  <c r="G40" i="1" s="1"/>
  <c r="E40" i="1" s="1"/>
  <c r="I40" i="1"/>
  <c r="H40" i="1"/>
  <c r="F40" i="1"/>
  <c r="G39" i="1"/>
  <c r="E39" i="1"/>
  <c r="G38" i="1"/>
  <c r="E38" i="1" s="1"/>
  <c r="R37" i="1"/>
  <c r="Q37" i="1"/>
  <c r="P37" i="1"/>
  <c r="O37" i="1"/>
  <c r="N37" i="1"/>
  <c r="M37" i="1"/>
  <c r="L37" i="1"/>
  <c r="K37" i="1"/>
  <c r="J37" i="1"/>
  <c r="I37" i="1"/>
  <c r="G37" i="1" s="1"/>
  <c r="E37" i="1" s="1"/>
  <c r="H37" i="1"/>
  <c r="F37" i="1"/>
  <c r="G36" i="1"/>
  <c r="E36" i="1" s="1"/>
  <c r="G35" i="1"/>
  <c r="E35" i="1"/>
  <c r="G34" i="1"/>
  <c r="E34" i="1" s="1"/>
  <c r="G33" i="1"/>
  <c r="E33" i="1"/>
  <c r="R32" i="1"/>
  <c r="Q32" i="1"/>
  <c r="P32" i="1"/>
  <c r="O32" i="1"/>
  <c r="N32" i="1"/>
  <c r="M32" i="1"/>
  <c r="L32" i="1"/>
  <c r="K32" i="1"/>
  <c r="J32" i="1"/>
  <c r="G32" i="1" s="1"/>
  <c r="E32" i="1" s="1"/>
  <c r="I32" i="1"/>
  <c r="H32" i="1"/>
  <c r="F32" i="1"/>
  <c r="G31" i="1"/>
  <c r="E31" i="1"/>
  <c r="G30" i="1"/>
  <c r="E30" i="1" s="1"/>
  <c r="G29" i="1"/>
  <c r="E29" i="1"/>
  <c r="G28" i="1"/>
  <c r="E28" i="1" s="1"/>
  <c r="R27" i="1"/>
  <c r="Q27" i="1"/>
  <c r="P27" i="1"/>
  <c r="O27" i="1"/>
  <c r="N27" i="1"/>
  <c r="M27" i="1"/>
  <c r="L27" i="1"/>
  <c r="K27" i="1"/>
  <c r="J27" i="1"/>
  <c r="I27" i="1"/>
  <c r="G27" i="1" s="1"/>
  <c r="E27" i="1" s="1"/>
  <c r="H27" i="1"/>
  <c r="F27" i="1"/>
  <c r="G26" i="1"/>
  <c r="E26" i="1" s="1"/>
  <c r="G25" i="1"/>
  <c r="E25" i="1"/>
  <c r="R24" i="1"/>
  <c r="R14" i="1" s="1"/>
  <c r="R104" i="1" s="1"/>
  <c r="R103" i="1" s="1"/>
  <c r="Q24" i="1"/>
  <c r="P24" i="1"/>
  <c r="O24" i="1"/>
  <c r="N24" i="1"/>
  <c r="N14" i="1" s="1"/>
  <c r="N104" i="1" s="1"/>
  <c r="N103" i="1" s="1"/>
  <c r="M24" i="1"/>
  <c r="L24" i="1"/>
  <c r="K24" i="1"/>
  <c r="J24" i="1"/>
  <c r="J14" i="1" s="1"/>
  <c r="J104" i="1" s="1"/>
  <c r="J103" i="1" s="1"/>
  <c r="I24" i="1"/>
  <c r="H24" i="1"/>
  <c r="F24" i="1"/>
  <c r="F14" i="1" s="1"/>
  <c r="F104" i="1" s="1"/>
  <c r="F103" i="1" s="1"/>
  <c r="G23" i="1"/>
  <c r="E23" i="1"/>
  <c r="G22" i="1"/>
  <c r="E22" i="1" s="1"/>
  <c r="G21" i="1"/>
  <c r="E21" i="1"/>
  <c r="G20" i="1"/>
  <c r="E20" i="1" s="1"/>
  <c r="R19" i="1"/>
  <c r="Q19" i="1"/>
  <c r="P19" i="1"/>
  <c r="O19" i="1"/>
  <c r="N19" i="1"/>
  <c r="M19" i="1"/>
  <c r="L19" i="1"/>
  <c r="K19" i="1"/>
  <c r="J19" i="1"/>
  <c r="I19" i="1"/>
  <c r="G19" i="1" s="1"/>
  <c r="E19" i="1" s="1"/>
  <c r="H19" i="1"/>
  <c r="F19" i="1"/>
  <c r="E18" i="1"/>
  <c r="G17" i="1"/>
  <c r="E17" i="1"/>
  <c r="G16" i="1"/>
  <c r="E16" i="1"/>
  <c r="R15" i="1"/>
  <c r="Q15" i="1"/>
  <c r="P15" i="1"/>
  <c r="P14" i="1" s="1"/>
  <c r="O15" i="1"/>
  <c r="O14" i="1" s="1"/>
  <c r="O104" i="1" s="1"/>
  <c r="O103" i="1" s="1"/>
  <c r="N15" i="1"/>
  <c r="M15" i="1"/>
  <c r="L15" i="1"/>
  <c r="L14" i="1" s="1"/>
  <c r="K15" i="1"/>
  <c r="G15" i="1" s="1"/>
  <c r="E15" i="1" s="1"/>
  <c r="J15" i="1"/>
  <c r="I15" i="1"/>
  <c r="H15" i="1"/>
  <c r="H14" i="1" s="1"/>
  <c r="F15" i="1"/>
  <c r="Q14" i="1"/>
  <c r="M14" i="1"/>
  <c r="I14" i="1"/>
  <c r="P104" i="1" l="1"/>
  <c r="P103" i="1" s="1"/>
  <c r="H104" i="1"/>
  <c r="H103" i="1" s="1"/>
  <c r="L104" i="1"/>
  <c r="L103" i="1" s="1"/>
  <c r="M104" i="1"/>
  <c r="M103" i="1" s="1"/>
  <c r="G24" i="1"/>
  <c r="E24" i="1" s="1"/>
  <c r="K14" i="1"/>
  <c r="K104" i="1" s="1"/>
  <c r="K103" i="1" s="1"/>
  <c r="G144" i="2"/>
  <c r="E144" i="2" s="1"/>
  <c r="J143" i="2"/>
  <c r="G126" i="1"/>
  <c r="E126" i="1" s="1"/>
  <c r="I56" i="1"/>
  <c r="G56" i="1" s="1"/>
  <c r="E56" i="1" s="1"/>
  <c r="G138" i="1"/>
  <c r="E138" i="1" s="1"/>
  <c r="G144" i="1"/>
  <c r="E144" i="1" s="1"/>
  <c r="G150" i="1"/>
  <c r="E150" i="1" s="1"/>
  <c r="G156" i="1"/>
  <c r="E156" i="1" s="1"/>
  <c r="G166" i="1"/>
  <c r="E166" i="1" s="1"/>
  <c r="G172" i="1"/>
  <c r="E172" i="1" s="1"/>
  <c r="G9" i="2"/>
  <c r="E9" i="2" s="1"/>
  <c r="G35" i="2"/>
  <c r="E35" i="2" s="1"/>
  <c r="K43" i="2"/>
  <c r="O43" i="2"/>
  <c r="H93" i="2"/>
  <c r="P93" i="2"/>
  <c r="Q104" i="1"/>
  <c r="Q103" i="1" s="1"/>
  <c r="G110" i="1"/>
  <c r="E110" i="1" s="1"/>
  <c r="I109" i="1"/>
  <c r="G109" i="1" s="1"/>
  <c r="E109" i="1" s="1"/>
  <c r="G116" i="1"/>
  <c r="E116" i="1" s="1"/>
  <c r="G132" i="1"/>
  <c r="E132" i="1" s="1"/>
  <c r="G143" i="1"/>
  <c r="E143" i="1" s="1"/>
  <c r="G147" i="1"/>
  <c r="E147" i="1" s="1"/>
  <c r="G153" i="1"/>
  <c r="E153" i="1" s="1"/>
  <c r="G159" i="1"/>
  <c r="E159" i="1" s="1"/>
  <c r="G5" i="2"/>
  <c r="E5" i="2" s="1"/>
  <c r="M91" i="2"/>
  <c r="M90" i="2" s="1"/>
  <c r="G14" i="2"/>
  <c r="E14" i="2" s="1"/>
  <c r="G30" i="2"/>
  <c r="E30" i="2" s="1"/>
  <c r="H43" i="2"/>
  <c r="L43" i="2"/>
  <c r="L91" i="2" s="1"/>
  <c r="L90" i="2" s="1"/>
  <c r="P43" i="2"/>
  <c r="P91" i="2" s="1"/>
  <c r="P90" i="2" s="1"/>
  <c r="G66" i="2"/>
  <c r="E66" i="2" s="1"/>
  <c r="E70" i="2"/>
  <c r="G143" i="2"/>
  <c r="E143" i="2" s="1"/>
  <c r="H91" i="2"/>
  <c r="H90" i="2" s="1"/>
  <c r="J91" i="2"/>
  <c r="J90" i="2" s="1"/>
  <c r="G17" i="2"/>
  <c r="E17" i="2" s="1"/>
  <c r="G27" i="2"/>
  <c r="E27" i="2" s="1"/>
  <c r="G49" i="2"/>
  <c r="E49" i="2" s="1"/>
  <c r="G57" i="2"/>
  <c r="E57" i="2" s="1"/>
  <c r="I43" i="2"/>
  <c r="G43" i="2" s="1"/>
  <c r="E43" i="2" s="1"/>
  <c r="H123" i="2"/>
  <c r="L123" i="2"/>
  <c r="G128" i="2"/>
  <c r="E128" i="2" s="1"/>
  <c r="J124" i="2"/>
  <c r="J123" i="2" s="1"/>
  <c r="R123" i="2"/>
  <c r="I165" i="1"/>
  <c r="G165" i="1" s="1"/>
  <c r="E165" i="1" s="1"/>
  <c r="I4" i="2"/>
  <c r="G97" i="2"/>
  <c r="E97" i="2" s="1"/>
  <c r="G103" i="2"/>
  <c r="E103" i="2" s="1"/>
  <c r="G113" i="2"/>
  <c r="E113" i="2" s="1"/>
  <c r="G119" i="2"/>
  <c r="E119" i="2" s="1"/>
  <c r="G125" i="2"/>
  <c r="E125" i="2" s="1"/>
  <c r="G131" i="2"/>
  <c r="E131" i="2" s="1"/>
  <c r="G137" i="2"/>
  <c r="E137" i="2" s="1"/>
  <c r="G147" i="2"/>
  <c r="E147" i="2" s="1"/>
  <c r="K91" i="2"/>
  <c r="K90" i="2" s="1"/>
  <c r="O91" i="2"/>
  <c r="O90" i="2" s="1"/>
  <c r="J93" i="2"/>
  <c r="G93" i="2" s="1"/>
  <c r="E93" i="2" s="1"/>
  <c r="O8" i="3"/>
  <c r="I124" i="2"/>
  <c r="O14" i="3"/>
  <c r="I104" i="1" l="1"/>
  <c r="G14" i="1"/>
  <c r="E14" i="1" s="1"/>
  <c r="G124" i="2"/>
  <c r="E124" i="2" s="1"/>
  <c r="I123" i="2"/>
  <c r="G123" i="2" s="1"/>
  <c r="E123" i="2" s="1"/>
  <c r="I142" i="1"/>
  <c r="G142" i="1" s="1"/>
  <c r="E142" i="1" s="1"/>
  <c r="G4" i="2"/>
  <c r="E4" i="2" s="1"/>
  <c r="I91" i="2"/>
  <c r="G91" i="2" l="1"/>
  <c r="E91" i="2" s="1"/>
  <c r="I90" i="2"/>
  <c r="G90" i="2" s="1"/>
  <c r="E90" i="2" s="1"/>
  <c r="G104" i="1"/>
  <c r="E104" i="1" s="1"/>
  <c r="I103" i="1"/>
  <c r="G103" i="1" s="1"/>
  <c r="E103" i="1" s="1"/>
</calcChain>
</file>

<file path=xl/sharedStrings.xml><?xml version="1.0" encoding="utf-8"?>
<sst xmlns="http://schemas.openxmlformats.org/spreadsheetml/2006/main" count="1038" uniqueCount="428">
  <si>
    <t>КОНСОЛИДИРОВАННЫЙ  ОТЧЕТ  О ФИНАНСОВЫХ РЕЗУЛЬТАТАХ ДЕЯТЕЛЬНОСТИ</t>
  </si>
  <si>
    <t>КОДЫ</t>
  </si>
  <si>
    <t>892</t>
  </si>
  <si>
    <t>Форма по ОКУД</t>
  </si>
  <si>
    <t>0503321</t>
  </si>
  <si>
    <t>5</t>
  </si>
  <si>
    <t>На</t>
  </si>
  <si>
    <t>01 января 2025 г.</t>
  </si>
  <si>
    <t>Дата</t>
  </si>
  <si>
    <t>500</t>
  </si>
  <si>
    <t>01.01.2025</t>
  </si>
  <si>
    <t>по ОКПО</t>
  </si>
  <si>
    <t>02290448</t>
  </si>
  <si>
    <t>ГОД</t>
  </si>
  <si>
    <t>Наименование финансового органа</t>
  </si>
  <si>
    <t>комитет финансов Администрации Окуловского муниципального района</t>
  </si>
  <si>
    <t>Наименование бюджета</t>
  </si>
  <si>
    <t>Бюджет Окуловского муниципального района</t>
  </si>
  <si>
    <t>по ОКТМО</t>
  </si>
  <si>
    <t>49628000</t>
  </si>
  <si>
    <t>Периодичность:  годовая</t>
  </si>
  <si>
    <t>3</t>
  </si>
  <si>
    <t>Единица измерения: руб</t>
  </si>
  <si>
    <t>по ОКЕИ</t>
  </si>
  <si>
    <t>5311001856</t>
  </si>
  <si>
    <t>Наименование показателя</t>
  </si>
  <si>
    <t>Код стро-
ки</t>
  </si>
  <si>
    <t>Код по КОСГУ</t>
  </si>
  <si>
    <t>Консолидированный бюджет субъекта Российской Федерации и территориального государственного внебюджетного  фонда</t>
  </si>
  <si>
    <t>Суммы, подлежащие исключению в рамках консолидированного бюджета субъекта Российской Федерации
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</si>
  <si>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</si>
  <si>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</si>
  <si>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</si>
  <si>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</si>
  <si>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</si>
  <si>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</si>
  <si>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</si>
  <si>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
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</si>
  <si>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</si>
  <si>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</si>
  <si>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</si>
  <si>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</si>
  <si>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Доходы ( стр. 020 + стр. 030 + стр. 040 +стр. 050 + стр. 060 +стр. 070 + стр. 090 + стр. 100 + стр. 110)</t>
  </si>
  <si>
    <t>010</t>
  </si>
  <si>
    <t>100</t>
  </si>
  <si>
    <t>Налоговые доходы
          в том числе</t>
  </si>
  <si>
    <t>020</t>
  </si>
  <si>
    <t>110</t>
  </si>
  <si>
    <t>Налоги</t>
  </si>
  <si>
    <t>111</t>
  </si>
  <si>
    <t>Государственная пошлина, сборы</t>
  </si>
  <si>
    <t>112</t>
  </si>
  <si>
    <t>Доходы от собственности
          в том числе</t>
  </si>
  <si>
    <t>030</t>
  </si>
  <si>
    <t>120</t>
  </si>
  <si>
    <t>Доходы от операционной аренды</t>
  </si>
  <si>
    <t>121</t>
  </si>
  <si>
    <t>Платежи при пользовании природными ресурсами</t>
  </si>
  <si>
    <t>123</t>
  </si>
  <si>
    <t>Иные доходы от собственности</t>
  </si>
  <si>
    <t>129</t>
  </si>
  <si>
    <t>Доходы от оказания платных услуг (работ), компенсаций затрат
          в том числе</t>
  </si>
  <si>
    <t>040</t>
  </si>
  <si>
    <t>130</t>
  </si>
  <si>
    <t>Штрафы, пени, неустойки, возмещение ущерба
          в том числе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</si>
  <si>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</si>
  <si>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</si>
  <si>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</si>
  <si>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</si>
  <si>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Возмещение ущерба имуществу (за исключением страховых возмещений)</t>
  </si>
  <si>
    <t>144</t>
  </si>
  <si>
    <t>Прочие доходы от сумм принудительного изъятия</t>
  </si>
  <si>
    <t>145</t>
  </si>
  <si>
    <t>Безвозмездные денежные поступления текущего характера
          в том числе</t>
  </si>
  <si>
    <t>060</t>
  </si>
  <si>
    <t>150</t>
  </si>
  <si>
    <t>Поступления текущего характера от других бюджетов бюджетной системы Российской Федерации</t>
  </si>
  <si>
    <t>151</t>
  </si>
  <si>
    <t>Поступления текущего характера в бюджеты бюджетной системы Российской Федерации от бюджетных и автономных учреждений</t>
  </si>
  <si>
    <t>153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</si>
  <si>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</si>
  <si>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</si>
  <si>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денежные поступления капитального характера
          в том числе</t>
  </si>
  <si>
    <t>070</t>
  </si>
  <si>
    <t>160</t>
  </si>
  <si>
    <t>Поступления капитального характера от других бюджетов бюджетной системы Российской Федерации</t>
  </si>
  <si>
    <t>161</t>
  </si>
  <si>
    <t>Доходы от операций с активами
          в том числе</t>
  </si>
  <si>
    <t>090</t>
  </si>
  <si>
    <t>170</t>
  </si>
  <si>
    <t>Доходы от выбытия активов</t>
  </si>
  <si>
    <t>172</t>
  </si>
  <si>
    <t>Чрезвычайные доходы от операций с активами</t>
  </si>
  <si>
    <t>173</t>
  </si>
  <si>
    <t>Выпадающие доходы</t>
  </si>
  <si>
    <t>174</t>
  </si>
  <si>
    <t>Прочие доходы
          в том числе:</t>
  </si>
  <si>
    <t>180</t>
  </si>
  <si>
    <t>Иные доходы</t>
  </si>
  <si>
    <t>189</t>
  </si>
  <si>
    <t>Форма 0503321 с.2</t>
  </si>
  <si>
    <t>Безвозмездные неденежные поступления в сектор государственного управления
          в том числе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</si>
  <si>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</si>
  <si>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</si>
  <si>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</si>
  <si>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</si>
  <si>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</si>
  <si>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Прочие неденежные безвозмездные поступления</t>
  </si>
  <si>
    <t>199</t>
  </si>
  <si>
    <t>Расходы (стр. 160 + стр. 170 + стр. 190 + стр. 210 + стр. 230 + стр. 240 + стр. 250 +стр. 260 +стр. 270)</t>
  </si>
  <si>
    <t>200</t>
  </si>
  <si>
    <t>Оплата труда и начисления на выплаты по оплате труда
          в том числе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</si>
  <si>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</si>
  <si>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</si>
  <si>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</si>
  <si>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</si>
  <si>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</si>
  <si>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</si>
  <si>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</si>
  <si>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
          в том числе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</si>
  <si>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</si>
  <si>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</si>
  <si>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</si>
  <si>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</si>
  <si>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</si>
  <si>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</si>
  <si>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</si>
  <si>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</si>
  <si>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</si>
  <si>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</si>
  <si>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</si>
  <si>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Страхование</t>
  </si>
  <si>
    <t>227</t>
  </si>
  <si>
    <t>Обслуживание государственного (муниципального) долга
          в том числе</t>
  </si>
  <si>
    <t>230</t>
  </si>
  <si>
    <t>Обслуживание внутреннего долга</t>
  </si>
  <si>
    <t>231</t>
  </si>
  <si>
    <t>Безвозмездные денежные перечисления текущего характера организациям
          в том числе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</si>
  <si>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</si>
  <si>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</si>
  <si>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</si>
  <si>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финансовым организациям государственного сектора на производство</t>
  </si>
  <si>
    <t>242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</si>
  <si>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</si>
  <si>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</si>
  <si>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</si>
  <si>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246</t>
  </si>
  <si>
    <t>Безвозмездные перечисления бюджетам
          в том числе</t>
  </si>
  <si>
    <t>250</t>
  </si>
  <si>
    <t>Перечисления текущего характера другим бюджетам бюджетной системы Российской Федерации</t>
  </si>
  <si>
    <t>251</t>
  </si>
  <si>
    <t>Перечисления капитального характера другим бюджетам бюджетной системы Российской Федерации</t>
  </si>
  <si>
    <t>254</t>
  </si>
  <si>
    <t>Социальное обеспечение
          в том числе</t>
  </si>
  <si>
    <t>260</t>
  </si>
  <si>
    <t>Пособия по социальной помощи населению в денежной форме</t>
  </si>
  <si>
    <t>262</t>
  </si>
  <si>
    <t>Пособия по социальной помощи населению в натуральной форме</t>
  </si>
  <si>
    <t>263</t>
  </si>
  <si>
    <t>Пенсии, пособия, выплачиваемые работодателями, нанимателями бывшим работникам в денежной форме</t>
  </si>
  <si>
    <t>264</t>
  </si>
  <si>
    <t>Социальные пособия и компенсации персоналу в денежной форме</t>
  </si>
  <si>
    <t>266</t>
  </si>
  <si>
    <t>Расходы по операциям с активами
          в том числе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</si>
  <si>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</si>
  <si>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</si>
  <si>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</si>
  <si>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</si>
  <si>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</si>
  <si>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в том числе</t>
  </si>
  <si>
    <t>280</t>
  </si>
  <si>
    <t>Безвозмездные перечисления капитального характера государственным (муниципальным) учреждениям</t>
  </si>
  <si>
    <t>281</t>
  </si>
  <si>
    <t>Прочие расходы
          в том числе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</si>
  <si>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</si>
  <si>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</si>
  <si>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</si>
  <si>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</si>
  <si>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</si>
  <si>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Штрафы за нарушение законодательства о закупках и нарушение условий контрактов (договоров)</t>
  </si>
  <si>
    <t>293</t>
  </si>
  <si>
    <t>Иные выплаты текущего характера физическим лицам</t>
  </si>
  <si>
    <t>296</t>
  </si>
  <si>
    <t>Иные выплаты текущего характера организациям</t>
  </si>
  <si>
    <t>297</t>
  </si>
  <si>
    <t>Чистый операционный результат
(стр. 301 - стр. 302); (стр. 310 + стр. 410)</t>
  </si>
  <si>
    <t>300</t>
  </si>
  <si>
    <t>Операционный результат до налогообложения
(стр. 010 - стр. 150)</t>
  </si>
  <si>
    <t>301</t>
  </si>
  <si>
    <t>Налог на прибыль</t>
  </si>
  <si>
    <t>302</t>
  </si>
  <si>
    <t>Форма 0503321 с.3</t>
  </si>
  <si>
    <t>Операции с нефинансовыми активами
(стр. 320 + стр. 330 + стр. 350 + стр. 360 + стр.  370 + стр. 380 + стр. 390 + стр. 395 + стр. 400)</t>
  </si>
  <si>
    <t>310</t>
  </si>
  <si>
    <t>Чистое поступление основных средств</t>
  </si>
  <si>
    <t>320</t>
  </si>
  <si>
    <t>в том числе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</si>
  <si>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</si>
  <si>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</si>
  <si>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</si>
  <si>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</si>
  <si>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</si>
  <si>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</si>
  <si>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</si>
  <si>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</si>
  <si>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</si>
  <si>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</si>
  <si>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</si>
  <si>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</si>
  <si>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</si>
  <si>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</si>
  <si>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</si>
  <si>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</si>
  <si>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</si>
  <si>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</si>
  <si>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</si>
  <si>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</si>
  <si>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
увеличение стоимости материальных запасов
в том числе</t>
  </si>
  <si>
    <t>361</t>
  </si>
  <si>
    <t>340</t>
  </si>
  <si>
    <t>Увеличение стоимости материальных запасов для целей капитальных вложений</t>
  </si>
  <si>
    <t>347</t>
  </si>
  <si>
    <t>уменьшение стоимости материальных запасов
в том числе</t>
  </si>
  <si>
    <t>362</t>
  </si>
  <si>
    <t>440</t>
  </si>
  <si>
    <t>Чистое поступление прав пользования</t>
  </si>
  <si>
    <t>370</t>
  </si>
  <si>
    <t>в том числе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</si>
  <si>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</si>
  <si>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</si>
  <si>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</si>
  <si>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</si>
  <si>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</si>
  <si>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поступление биологических активов</t>
  </si>
  <si>
    <t>380</t>
  </si>
  <si>
    <t>в том числе
увеличение стоимости биологических активов</t>
  </si>
  <si>
    <t>381</t>
  </si>
  <si>
    <t>уменьшение стоимости биологических активов</t>
  </si>
  <si>
    <t>382</t>
  </si>
  <si>
    <t>46X</t>
  </si>
  <si>
    <t>Чистое изменение затрат на изготовление готовой продукции, выполнение работ, услуг</t>
  </si>
  <si>
    <t>390</t>
  </si>
  <si>
    <t>в том числе
увеличение затрат</t>
  </si>
  <si>
    <t>391</t>
  </si>
  <si>
    <t>x</t>
  </si>
  <si>
    <t>уменьшение затрат</t>
  </si>
  <si>
    <t>392</t>
  </si>
  <si>
    <t>Форма 0503321 с.4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</si>
  <si>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</si>
  <si>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</si>
  <si>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</si>
  <si>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</si>
  <si>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</si>
  <si>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Расходы будущих периодов</t>
  </si>
  <si>
    <t>400</t>
  </si>
  <si>
    <t>Операции с финансовыми активами и обязательствами (стр. 420 - стр. 510)</t>
  </si>
  <si>
    <t>410</t>
  </si>
  <si>
    <t>Операции с финансовыми активами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</si>
  <si>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</si>
  <si>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</si>
  <si>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</si>
  <si>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
поступление денежных средств и их эквивалентов</t>
  </si>
  <si>
    <t>431</t>
  </si>
  <si>
    <t>510</t>
  </si>
  <si>
    <t>выбытия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</si>
  <si>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</si>
  <si>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</si>
  <si>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</si>
  <si>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</si>
  <si>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</si>
  <si>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</si>
  <si>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</si>
  <si>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</si>
  <si>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</si>
  <si>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</si>
  <si>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</si>
  <si>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</si>
  <si>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</si>
  <si>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</si>
  <si>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</si>
  <si>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</si>
  <si>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</si>
  <si>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заимствований</t>
  </si>
  <si>
    <t>460</t>
  </si>
  <si>
    <t>в том числе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</si>
  <si>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</si>
  <si>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</si>
  <si>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</si>
  <si>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</si>
  <si>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</si>
  <si>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</si>
  <si>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</si>
  <si>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</si>
  <si>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</si>
  <si>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</si>
  <si>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</si>
  <si>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</si>
  <si>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</si>
  <si>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</si>
  <si>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</si>
  <si>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</si>
  <si>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</si>
  <si>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</si>
  <si>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</si>
  <si>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</si>
  <si>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</si>
  <si>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Форма 0503321 с.5</t>
  </si>
  <si>
    <t>Операции с обязательствами
(стр. 520 + стр. 530 + стр. 540 + стр. 550 + стр. 560)</t>
  </si>
  <si>
    <t>Чистое увеличение задолженности по внутренним привлеченным заимствованиям</t>
  </si>
  <si>
    <t>в том числе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</si>
  <si>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</si>
  <si>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</si>
  <si>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</si>
  <si>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</si>
  <si>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</si>
  <si>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</si>
  <si>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</si>
  <si>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</si>
  <si>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</si>
  <si>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</si>
  <si>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</si>
  <si>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</si>
  <si>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</si>
  <si>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</si>
  <si>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</si>
  <si>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</si>
  <si>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</si>
  <si>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</si>
  <si>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</si>
  <si>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Доходы будущих периодов</t>
  </si>
  <si>
    <t>Резервы предстоящих расходов</t>
  </si>
  <si>
    <t>Документ подписан ЭП:</t>
  </si>
  <si>
    <t>Кем подписан</t>
  </si>
  <si>
    <t>KFOKUL</t>
  </si>
  <si>
    <t>Дата подписания</t>
  </si>
  <si>
    <t>Серийный номер сертификата</t>
  </si>
  <si>
    <t>00EBB9A4FBA7CB6765764CCFDD11DB2BB3</t>
  </si>
  <si>
    <t>Кем выдан сертификат</t>
  </si>
  <si>
    <t>Казначейство России</t>
  </si>
  <si>
    <t>Кому выдан сертификат</t>
  </si>
  <si>
    <t>Иванова Анна Сергеевна</t>
  </si>
  <si>
    <t>Дата начала действия</t>
  </si>
  <si>
    <t>Дата окончания действия</t>
  </si>
  <si>
    <t>Отпечаток сертификата</t>
  </si>
  <si>
    <t>D5585573FC954618DD2F7C36D2296562732203DA</t>
  </si>
  <si>
    <t>Описание сертификата</t>
  </si>
  <si>
    <t>KFOKUL1</t>
  </si>
  <si>
    <t>17A0A15F379D029AB03C1B802E94D4BB</t>
  </si>
  <si>
    <t>Павлова Татьяна Владимировна</t>
  </si>
  <si>
    <t>4F743A75066C747E16159DE71839576EAC51D5DC</t>
  </si>
  <si>
    <t>Суммы, подлежащие исключению в рамках конс.бюджета субъекта и бюджета тер. Фонда</t>
  </si>
  <si>
    <t>Бюджеты городских округов</t>
  </si>
  <si>
    <t>Прочие доходы
          в том числе</t>
  </si>
  <si>
    <t>Операции с нефинансовыми активами
(стр. 320 + стр. 330 + стр. 350 + стр. 360 + стр. 370 + стр. 380 + стр. 390 + стр. 395 + стр. 400)</t>
  </si>
  <si>
    <t>в том числе:
увеличение стоимости биологических активов</t>
  </si>
  <si>
    <t>Таблица консолидируемых расчетов</t>
  </si>
  <si>
    <t>Форма 0503321  с.6</t>
  </si>
  <si>
    <t>Расходы (изменение расчетов)
Расходы (изменение расчетов)</t>
  </si>
  <si>
    <t>Код стро-ки</t>
  </si>
  <si>
    <t>Доходы (изменение расчетов)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</si>
  <si>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</si>
  <si>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</si>
  <si>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</si>
  <si>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</si>
  <si>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</si>
  <si>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</si>
  <si>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</si>
  <si>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</si>
  <si>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</si>
  <si>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</si>
  <si>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</si>
  <si>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7</t>
  </si>
  <si>
    <t>8</t>
  </si>
  <si>
    <t>9</t>
  </si>
  <si>
    <t>10</t>
  </si>
  <si>
    <t>11</t>
  </si>
  <si>
    <t>12</t>
  </si>
  <si>
    <t>13</t>
  </si>
  <si>
    <t>ВСЕГО:</t>
  </si>
  <si>
    <t>899</t>
  </si>
  <si>
    <t>900</t>
  </si>
  <si>
    <t>в том числе по видам выбытий:
обслуживание внутренних привлеченных заимствований
(в части процентов, пеней и штрафных санкций по полученным бюджетным кредитам)</t>
  </si>
  <si>
    <t>901</t>
  </si>
  <si>
    <t>перечисления другим бюджетам бюджетной системы Российской Федерации</t>
  </si>
  <si>
    <t>902</t>
  </si>
  <si>
    <t>910</t>
  </si>
  <si>
    <t>в том числе по видам выбытий:
обслуживание внутренних привлеченных заимствований (в части процентов, пеней и штрафных санкций по полученным бюджетным кредитам)</t>
  </si>
  <si>
    <t>911</t>
  </si>
  <si>
    <t>912</t>
  </si>
  <si>
    <t>920</t>
  </si>
  <si>
    <t>921</t>
  </si>
  <si>
    <t>922</t>
  </si>
  <si>
    <t>930</t>
  </si>
  <si>
    <t>931</t>
  </si>
  <si>
    <t>932</t>
  </si>
  <si>
    <t>940</t>
  </si>
  <si>
    <t>941</t>
  </si>
  <si>
    <t>942</t>
  </si>
  <si>
    <t>Бюджеты внутригородских районов</t>
  </si>
  <si>
    <t>950</t>
  </si>
  <si>
    <t>951</t>
  </si>
  <si>
    <t>952</t>
  </si>
  <si>
    <t>Форма 0503321  с.7</t>
  </si>
  <si>
    <t>Поступления</t>
  </si>
  <si>
    <t>бюджеты муниципальных округов, городских округов</t>
  </si>
  <si>
    <t>960</t>
  </si>
  <si>
    <t>961</t>
  </si>
  <si>
    <t>962</t>
  </si>
  <si>
    <t>970</t>
  </si>
  <si>
    <t>971</t>
  </si>
  <si>
    <t>972</t>
  </si>
  <si>
    <t>980</t>
  </si>
  <si>
    <t>981</t>
  </si>
  <si>
    <t>982</t>
  </si>
  <si>
    <t>990</t>
  </si>
  <si>
    <t>991</t>
  </si>
  <si>
    <t>992</t>
  </si>
  <si>
    <t>Руководитель</t>
  </si>
  <si>
    <t>Главный бухгалтер</t>
  </si>
  <si>
    <t>(подпись)</t>
  </si>
  <si>
    <t>(расшифровка 
подписи)</t>
  </si>
  <si>
    <t>(руководитель
бухгалтерии)</t>
  </si>
  <si>
    <t>(подпись)</t>
  </si>
  <si>
    <t>(расшифровка подписи)</t>
  </si>
  <si>
    <t>Исполнитель</t>
  </si>
  <si>
    <t>(должность)</t>
  </si>
  <si>
    <t>(телефон, e-mail)</t>
  </si>
  <si>
    <t>_________   ____________________________  20  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</si>
</sst>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5" x14ac:knownFonts="1">
    <font>
      <sz val="11"/>
      <color rgb="FF000000"/>
      <name val="Calibri"/>
    </font>
    <font>
      <b/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7"/>
      <color rgb="FF000000"/>
      <name val="Arial"/>
    </font>
    <font>
      <sz val="7"/>
      <color rgb="FF000000"/>
      <name val="Arial"/>
    </font>
    <font>
      <sz val="11"/>
      <color rgb="FF000000"/>
      <name val="Arial"/>
    </font>
    <font>
      <i/>
      <sz val="8"/>
      <color rgb="FF000000"/>
      <name val="Arial"/>
    </font>
    <font>
      <i/>
      <sz val="9"/>
      <color rgb="FF000000"/>
      <name val="Arial"/>
    </font>
    <font>
      <sz val="10"/>
      <color rgb="FF000000"/>
      <name val="Arial Cyr"/>
    </font>
    <font>
      <i/>
      <sz val="12"/>
      <color rgb="FF000000"/>
      <name val="Arial Cyr"/>
    </font>
    <font>
      <b/>
      <i/>
      <sz val="8"/>
      <color rgb="FF000000"/>
      <name val="Arial Cyr"/>
    </font>
    <font>
      <sz val="8"/>
      <color rgb="FF000000"/>
      <name val="Arial Cyr"/>
    </font>
    <font>
      <b/>
      <sz val="7.5"/>
      <color rgb="FF000000"/>
      <name val="Arial"/>
    </font>
    <font>
      <i/>
      <sz val="7.5"/>
      <color rgb="FF000000"/>
      <name val="Arial"/>
    </font>
    <font>
      <sz val="7.5"/>
      <color rgb="FF000000"/>
      <name val="Arial"/>
    </font>
    <font>
      <b/>
      <sz val="8"/>
      <color rgb="FF000000"/>
      <name val="Arial Cyr"/>
    </font>
    <font>
      <sz val="7"/>
      <color rgb="FF000000"/>
      <name val="Arial Cyr"/>
    </font>
    <font>
      <b/>
      <sz val="7"/>
      <color rgb="FF000000"/>
      <name val="Arial Cyr"/>
    </font>
    <font>
      <b/>
      <i/>
      <sz val="7"/>
      <color rgb="FF000000"/>
      <name val="Arial Cyr"/>
    </font>
    <font>
      <sz val="8"/>
      <color rgb="FF000000"/>
      <name val="Calibri"/>
    </font>
    <font>
      <sz val="11"/>
      <color rgb="FF000000"/>
      <name val="Arial Cyr"/>
    </font>
    <font>
      <sz val="9"/>
      <color rgb="FF000000"/>
      <name val="Arial Cyr"/>
    </font>
    <font>
      <sz val="9"/>
      <color rgb="FF000000"/>
      <name val="Calibri"/>
    </font>
    <font>
      <i/>
      <sz val="8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rgb="FF99CCFF"/>
      </patternFill>
    </fill>
    <fill>
      <patternFill patternType="solid">
        <fgColor rgb="FFCCFFFF"/>
      </patternFill>
    </fill>
    <fill>
      <patternFill patternType="lightGray">
        <bgColor rgb="FFFFFFFF"/>
      </patternFill>
    </fill>
    <fill>
      <patternFill patternType="lightGray">
        <bgColor rgb="FF99CCFF"/>
      </patternFill>
    </fill>
    <fill>
      <patternFill patternType="solid">
        <fgColor rgb="FFCCCCFF"/>
      </patternFill>
    </fill>
    <fill>
      <patternFill patternType="solid">
        <fgColor rgb="FFC0C0C0"/>
      </patternFill>
    </fill>
  </fills>
  <borders count="4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2" xfId="0" applyFont="1" applyBorder="1"/>
    <xf numFmtId="0" fontId="2" fillId="0" borderId="3" xfId="0" applyFont="1" applyBorder="1" applyAlignment="1">
      <alignment horizontal="center"/>
    </xf>
    <xf numFmtId="49" fontId="2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/>
    <xf numFmtId="0" fontId="2" fillId="0" borderId="0" xfId="0" applyFont="1" applyAlignment="1">
      <alignment horizontal="right"/>
    </xf>
    <xf numFmtId="14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right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0" xfId="0" applyNumberFormat="1" applyFont="1" applyAlignment="1" applyProtection="1">
      <alignment horizontal="left" wrapText="1"/>
      <protection locked="0"/>
    </xf>
    <xf numFmtId="0" fontId="2" fillId="0" borderId="4" xfId="0" applyFont="1" applyBorder="1" applyAlignment="1">
      <alignment horizontal="right" indent="1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Continuous"/>
    </xf>
    <xf numFmtId="0" fontId="2" fillId="0" borderId="8" xfId="0" applyFont="1" applyBorder="1"/>
    <xf numFmtId="0" fontId="2" fillId="0" borderId="0" xfId="0" applyFont="1" applyAlignment="1">
      <alignment horizontal="centerContinuous"/>
    </xf>
    <xf numFmtId="0" fontId="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Continuous"/>
    </xf>
    <xf numFmtId="0" fontId="2" fillId="0" borderId="13" xfId="0" applyFont="1" applyBorder="1" applyAlignment="1">
      <alignment horizontal="centerContinuous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9" fontId="5" fillId="0" borderId="18" xfId="0" applyNumberFormat="1" applyFont="1" applyBorder="1"/>
    <xf numFmtId="0" fontId="3" fillId="2" borderId="19" xfId="0" applyFont="1" applyFill="1" applyBorder="1" applyAlignment="1">
      <alignment horizontal="center" wrapText="1"/>
    </xf>
    <xf numFmtId="49" fontId="3" fillId="2" borderId="20" xfId="0" applyNumberFormat="1" applyFont="1" applyFill="1" applyBorder="1" applyAlignment="1">
      <alignment horizontal="center"/>
    </xf>
    <xf numFmtId="49" fontId="3" fillId="2" borderId="21" xfId="0" applyNumberFormat="1" applyFont="1" applyFill="1" applyBorder="1" applyAlignment="1">
      <alignment horizontal="center"/>
    </xf>
    <xf numFmtId="164" fontId="2" fillId="2" borderId="21" xfId="0" applyNumberFormat="1" applyFont="1" applyFill="1" applyBorder="1" applyAlignment="1">
      <alignment horizontal="right"/>
    </xf>
    <xf numFmtId="49" fontId="6" fillId="0" borderId="18" xfId="0" applyNumberFormat="1" applyFont="1" applyBorder="1"/>
    <xf numFmtId="49" fontId="7" fillId="3" borderId="22" xfId="0" applyNumberFormat="1" applyFont="1" applyFill="1" applyBorder="1" applyAlignment="1">
      <alignment horizontal="left" wrapText="1"/>
    </xf>
    <xf numFmtId="49" fontId="3" fillId="3" borderId="23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164" fontId="2" fillId="2" borderId="15" xfId="0" applyNumberFormat="1" applyFont="1" applyFill="1" applyBorder="1" applyAlignment="1">
      <alignment horizontal="right"/>
    </xf>
    <xf numFmtId="164" fontId="2" fillId="3" borderId="15" xfId="0" applyNumberFormat="1" applyFont="1" applyFill="1" applyBorder="1" applyAlignment="1">
      <alignment horizontal="right"/>
    </xf>
    <xf numFmtId="0" fontId="0" fillId="0" borderId="18" xfId="0" applyBorder="1"/>
    <xf numFmtId="49" fontId="2" fillId="0" borderId="22" xfId="0" applyNumberFormat="1" applyFont="1" applyBorder="1" applyAlignment="1">
      <alignment horizontal="left" wrapText="1" indent="4"/>
    </xf>
    <xf numFmtId="49" fontId="3" fillId="0" borderId="23" xfId="0" applyNumberFormat="1" applyFont="1" applyBorder="1" applyAlignment="1">
      <alignment horizontal="center"/>
    </xf>
    <xf numFmtId="49" fontId="3" fillId="0" borderId="15" xfId="0" applyNumberFormat="1" applyFont="1" applyBorder="1" applyAlignment="1" applyProtection="1">
      <alignment horizontal="center"/>
      <protection locked="0"/>
    </xf>
    <xf numFmtId="164" fontId="2" fillId="0" borderId="15" xfId="0" applyNumberFormat="1" applyFont="1" applyBorder="1" applyAlignment="1" applyProtection="1">
      <alignment horizontal="right" wrapText="1"/>
      <protection locked="0"/>
    </xf>
    <xf numFmtId="49" fontId="7" fillId="0" borderId="22" xfId="0" applyNumberFormat="1" applyFont="1" applyBorder="1" applyAlignment="1">
      <alignment horizontal="left" wrapText="1" indent="1"/>
    </xf>
    <xf numFmtId="49" fontId="3" fillId="0" borderId="15" xfId="0" applyNumberFormat="1" applyFont="1" applyBorder="1" applyAlignment="1">
      <alignment horizontal="center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7" fillId="0" borderId="22" xfId="0" applyNumberFormat="1" applyFont="1" applyBorder="1" applyAlignment="1">
      <alignment horizontal="left" wrapText="1"/>
    </xf>
    <xf numFmtId="49" fontId="2" fillId="4" borderId="22" xfId="0" applyNumberFormat="1" applyFont="1" applyFill="1" applyBorder="1" applyAlignment="1">
      <alignment horizontal="left" wrapText="1" indent="4"/>
    </xf>
    <xf numFmtId="49" fontId="3" fillId="4" borderId="23" xfId="0" applyNumberFormat="1" applyFont="1" applyFill="1" applyBorder="1" applyAlignment="1">
      <alignment horizontal="center"/>
    </xf>
    <xf numFmtId="49" fontId="3" fillId="4" borderId="15" xfId="0" applyNumberFormat="1" applyFont="1" applyFill="1" applyBorder="1" applyAlignment="1" applyProtection="1">
      <alignment horizontal="center"/>
      <protection locked="0"/>
    </xf>
    <xf numFmtId="164" fontId="2" fillId="5" borderId="15" xfId="0" applyNumberFormat="1" applyFont="1" applyFill="1" applyBorder="1" applyAlignment="1">
      <alignment horizontal="right"/>
    </xf>
    <xf numFmtId="164" fontId="2" fillId="4" borderId="15" xfId="0" applyNumberFormat="1" applyFont="1" applyFill="1" applyBorder="1" applyAlignment="1" applyProtection="1">
      <alignment horizontal="right" wrapText="1"/>
      <protection locked="0"/>
    </xf>
    <xf numFmtId="0" fontId="0" fillId="4" borderId="18" xfId="0" applyFill="1" applyBorder="1"/>
    <xf numFmtId="0" fontId="0" fillId="4" borderId="0" xfId="0" applyFill="1"/>
    <xf numFmtId="49" fontId="2" fillId="0" borderId="22" xfId="0" applyNumberFormat="1" applyFont="1" applyBorder="1" applyAlignment="1">
      <alignment horizontal="left" wrapText="1" indent="3"/>
    </xf>
    <xf numFmtId="0" fontId="7" fillId="0" borderId="22" xfId="0" applyFont="1" applyBorder="1" applyAlignment="1">
      <alignment horizontal="left" wrapText="1" indent="3"/>
    </xf>
    <xf numFmtId="49" fontId="3" fillId="0" borderId="24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164" fontId="2" fillId="2" borderId="17" xfId="0" applyNumberFormat="1" applyFont="1" applyFill="1" applyBorder="1" applyAlignment="1">
      <alignment horizontal="right"/>
    </xf>
    <xf numFmtId="164" fontId="2" fillId="0" borderId="17" xfId="0" applyNumberFormat="1" applyFont="1" applyBorder="1" applyAlignment="1" applyProtection="1">
      <alignment horizontal="right" wrapText="1"/>
      <protection locked="0"/>
    </xf>
    <xf numFmtId="164" fontId="2" fillId="0" borderId="25" xfId="0" applyNumberFormat="1" applyFont="1" applyBorder="1" applyAlignment="1" applyProtection="1">
      <alignment horizontal="right" wrapText="1"/>
      <protection locked="0"/>
    </xf>
    <xf numFmtId="0" fontId="0" fillId="0" borderId="6" xfId="0" applyBorder="1"/>
    <xf numFmtId="0" fontId="0" fillId="0" borderId="26" xfId="0" applyBorder="1"/>
    <xf numFmtId="0" fontId="0" fillId="0" borderId="13" xfId="0" applyBorder="1"/>
    <xf numFmtId="0" fontId="2" fillId="0" borderId="13" xfId="0" applyFont="1" applyBorder="1" applyAlignment="1">
      <alignment horizontal="right"/>
    </xf>
    <xf numFmtId="0" fontId="5" fillId="0" borderId="27" xfId="0" applyFont="1" applyBorder="1" applyAlignment="1">
      <alignment horizontal="center" vertical="center"/>
    </xf>
    <xf numFmtId="49" fontId="3" fillId="3" borderId="20" xfId="0" applyNumberFormat="1" applyFont="1" applyFill="1" applyBorder="1" applyAlignment="1">
      <alignment horizontal="center"/>
    </xf>
    <xf numFmtId="49" fontId="3" fillId="3" borderId="21" xfId="0" applyNumberFormat="1" applyFont="1" applyFill="1" applyBorder="1" applyAlignment="1">
      <alignment horizontal="center"/>
    </xf>
    <xf numFmtId="164" fontId="2" fillId="3" borderId="21" xfId="0" applyNumberFormat="1" applyFont="1" applyFill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2" fillId="0" borderId="23" xfId="0" applyNumberFormat="1" applyFont="1" applyBorder="1"/>
    <xf numFmtId="49" fontId="2" fillId="0" borderId="15" xfId="0" applyNumberFormat="1" applyFont="1" applyBorder="1"/>
    <xf numFmtId="49" fontId="3" fillId="2" borderId="22" xfId="0" applyNumberFormat="1" applyFont="1" applyFill="1" applyBorder="1" applyAlignment="1">
      <alignment horizontal="center" wrapText="1"/>
    </xf>
    <xf numFmtId="49" fontId="7" fillId="6" borderId="22" xfId="0" applyNumberFormat="1" applyFont="1" applyFill="1" applyBorder="1" applyAlignment="1">
      <alignment horizontal="left" wrapText="1" indent="1"/>
    </xf>
    <xf numFmtId="49" fontId="3" fillId="6" borderId="23" xfId="0" applyNumberFormat="1" applyFont="1" applyFill="1" applyBorder="1" applyAlignment="1">
      <alignment horizontal="center"/>
    </xf>
    <xf numFmtId="49" fontId="3" fillId="6" borderId="15" xfId="0" applyNumberFormat="1" applyFont="1" applyFill="1" applyBorder="1" applyAlignment="1">
      <alignment horizontal="center"/>
    </xf>
    <xf numFmtId="164" fontId="2" fillId="6" borderId="15" xfId="0" applyNumberFormat="1" applyFont="1" applyFill="1" applyBorder="1" applyAlignment="1">
      <alignment horizontal="right"/>
    </xf>
    <xf numFmtId="164" fontId="2" fillId="0" borderId="17" xfId="0" applyNumberFormat="1" applyFont="1" applyBorder="1" applyAlignment="1" applyProtection="1">
      <alignment horizontal="right"/>
      <protection locked="0"/>
    </xf>
    <xf numFmtId="0" fontId="8" fillId="0" borderId="26" xfId="0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right"/>
    </xf>
    <xf numFmtId="49" fontId="3" fillId="3" borderId="19" xfId="0" applyNumberFormat="1" applyFont="1" applyFill="1" applyBorder="1" applyAlignment="1">
      <alignment horizontal="center" wrapText="1"/>
    </xf>
    <xf numFmtId="49" fontId="2" fillId="0" borderId="28" xfId="0" applyNumberFormat="1" applyFont="1" applyBorder="1" applyAlignment="1">
      <alignment horizontal="left" wrapText="1" indent="4"/>
    </xf>
    <xf numFmtId="49" fontId="7" fillId="3" borderId="19" xfId="0" applyNumberFormat="1" applyFont="1" applyFill="1" applyBorder="1" applyAlignment="1">
      <alignment horizontal="left" wrapText="1"/>
    </xf>
    <xf numFmtId="49" fontId="2" fillId="3" borderId="22" xfId="0" applyNumberFormat="1" applyFont="1" applyFill="1" applyBorder="1" applyAlignment="1">
      <alignment horizontal="left" wrapText="1" indent="3"/>
    </xf>
    <xf numFmtId="164" fontId="2" fillId="4" borderId="15" xfId="0" applyNumberFormat="1" applyFont="1" applyFill="1" applyBorder="1" applyAlignment="1" applyProtection="1">
      <alignment horizontal="right"/>
      <protection locked="0"/>
    </xf>
    <xf numFmtId="164" fontId="2" fillId="3" borderId="15" xfId="0" applyNumberFormat="1" applyFont="1" applyFill="1" applyBorder="1" applyAlignment="1" applyProtection="1">
      <alignment horizontal="right"/>
      <protection locked="0"/>
    </xf>
    <xf numFmtId="49" fontId="3" fillId="0" borderId="15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 indent="4"/>
    </xf>
    <xf numFmtId="0" fontId="2" fillId="0" borderId="1" xfId="0" applyFont="1" applyBorder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3" fillId="3" borderId="22" xfId="0" applyNumberFormat="1" applyFont="1" applyFill="1" applyBorder="1" applyAlignment="1">
      <alignment horizontal="center" wrapText="1"/>
    </xf>
    <xf numFmtId="49" fontId="2" fillId="3" borderId="22" xfId="0" applyNumberFormat="1" applyFont="1" applyFill="1" applyBorder="1" applyAlignment="1">
      <alignment horizontal="center" wrapText="1"/>
    </xf>
    <xf numFmtId="49" fontId="7" fillId="3" borderId="28" xfId="0" applyNumberFormat="1" applyFont="1" applyFill="1" applyBorder="1" applyAlignment="1">
      <alignment horizontal="left" wrapText="1"/>
    </xf>
    <xf numFmtId="49" fontId="2" fillId="0" borderId="19" xfId="0" applyNumberFormat="1" applyFont="1" applyBorder="1" applyAlignment="1">
      <alignment horizontal="left" wrapText="1" indent="4"/>
    </xf>
    <xf numFmtId="0" fontId="2" fillId="0" borderId="26" xfId="0" applyFont="1" applyBorder="1" applyAlignment="1">
      <alignment horizontal="left" wrapText="1"/>
    </xf>
    <xf numFmtId="0" fontId="2" fillId="0" borderId="18" xfId="0" applyFont="1" applyBorder="1"/>
    <xf numFmtId="0" fontId="0" fillId="0" borderId="8" xfId="0" applyBorder="1"/>
    <xf numFmtId="0" fontId="0" fillId="0" borderId="30" xfId="0" applyBorder="1"/>
    <xf numFmtId="49" fontId="2" fillId="0" borderId="30" xfId="0" applyNumberFormat="1" applyFont="1" applyBorder="1" applyAlignment="1">
      <alignment horizontal="center"/>
    </xf>
    <xf numFmtId="0" fontId="0" fillId="0" borderId="31" xfId="0" applyBorder="1"/>
    <xf numFmtId="49" fontId="2" fillId="0" borderId="0" xfId="0" applyNumberFormat="1" applyFont="1" applyAlignment="1">
      <alignment horizontal="center"/>
    </xf>
    <xf numFmtId="0" fontId="6" fillId="0" borderId="32" xfId="0" applyFont="1" applyBorder="1"/>
    <xf numFmtId="0" fontId="0" fillId="0" borderId="36" xfId="0" applyBorder="1"/>
    <xf numFmtId="0" fontId="0" fillId="0" borderId="32" xfId="0" applyBorder="1"/>
    <xf numFmtId="0" fontId="13" fillId="2" borderId="19" xfId="0" applyFont="1" applyFill="1" applyBorder="1" applyAlignment="1">
      <alignment horizontal="center" wrapText="1"/>
    </xf>
    <xf numFmtId="164" fontId="2" fillId="2" borderId="42" xfId="0" applyNumberFormat="1" applyFont="1" applyFill="1" applyBorder="1" applyAlignment="1">
      <alignment horizontal="right"/>
    </xf>
    <xf numFmtId="49" fontId="6" fillId="0" borderId="6" xfId="0" applyNumberFormat="1" applyFont="1" applyBorder="1"/>
    <xf numFmtId="49" fontId="14" fillId="3" borderId="22" xfId="0" applyNumberFormat="1" applyFont="1" applyFill="1" applyBorder="1" applyAlignment="1">
      <alignment horizontal="left" wrapText="1"/>
    </xf>
    <xf numFmtId="164" fontId="2" fillId="3" borderId="43" xfId="0" applyNumberFormat="1" applyFont="1" applyFill="1" applyBorder="1" applyAlignment="1">
      <alignment horizontal="right"/>
    </xf>
    <xf numFmtId="49" fontId="15" fillId="0" borderId="22" xfId="0" applyNumberFormat="1" applyFont="1" applyBorder="1" applyAlignment="1">
      <alignment horizontal="left" wrapText="1" indent="4"/>
    </xf>
    <xf numFmtId="164" fontId="2" fillId="0" borderId="43" xfId="0" applyNumberFormat="1" applyFont="1" applyBorder="1" applyAlignment="1" applyProtection="1">
      <alignment horizontal="right" wrapText="1"/>
      <protection locked="0"/>
    </xf>
    <xf numFmtId="49" fontId="14" fillId="0" borderId="22" xfId="0" applyNumberFormat="1" applyFont="1" applyBorder="1" applyAlignment="1">
      <alignment horizontal="left" wrapText="1" indent="1"/>
    </xf>
    <xf numFmtId="49" fontId="14" fillId="0" borderId="22" xfId="0" applyNumberFormat="1" applyFont="1" applyBorder="1" applyAlignment="1">
      <alignment horizontal="left" wrapText="1"/>
    </xf>
    <xf numFmtId="49" fontId="15" fillId="4" borderId="22" xfId="0" applyNumberFormat="1" applyFont="1" applyFill="1" applyBorder="1" applyAlignment="1">
      <alignment horizontal="left" wrapText="1" indent="4"/>
    </xf>
    <xf numFmtId="164" fontId="2" fillId="4" borderId="43" xfId="0" applyNumberFormat="1" applyFont="1" applyFill="1" applyBorder="1" applyAlignment="1" applyProtection="1">
      <alignment horizontal="right" wrapText="1"/>
      <protection locked="0"/>
    </xf>
    <xf numFmtId="0" fontId="0" fillId="4" borderId="6" xfId="0" applyFill="1" applyBorder="1"/>
    <xf numFmtId="49" fontId="15" fillId="0" borderId="22" xfId="0" applyNumberFormat="1" applyFont="1" applyBorder="1" applyAlignment="1">
      <alignment horizontal="left" wrapText="1" indent="3"/>
    </xf>
    <xf numFmtId="0" fontId="14" fillId="0" borderId="22" xfId="0" applyFont="1" applyBorder="1" applyAlignment="1">
      <alignment horizontal="left" wrapText="1" indent="3"/>
    </xf>
    <xf numFmtId="164" fontId="2" fillId="0" borderId="43" xfId="0" applyNumberFormat="1" applyFont="1" applyBorder="1" applyAlignment="1" applyProtection="1">
      <alignment horizontal="right"/>
      <protection locked="0"/>
    </xf>
    <xf numFmtId="164" fontId="2" fillId="0" borderId="43" xfId="0" applyNumberFormat="1" applyFont="1" applyBorder="1" applyAlignment="1">
      <alignment horizontal="right"/>
    </xf>
    <xf numFmtId="49" fontId="13" fillId="2" borderId="22" xfId="0" applyNumberFormat="1" applyFont="1" applyFill="1" applyBorder="1" applyAlignment="1">
      <alignment horizontal="center" vertical="center" wrapText="1"/>
    </xf>
    <xf numFmtId="164" fontId="2" fillId="2" borderId="43" xfId="0" applyNumberFormat="1" applyFont="1" applyFill="1" applyBorder="1" applyAlignment="1">
      <alignment horizontal="right"/>
    </xf>
    <xf numFmtId="49" fontId="3" fillId="0" borderId="16" xfId="0" applyNumberFormat="1" applyFont="1" applyBorder="1" applyAlignment="1" applyProtection="1">
      <alignment horizontal="center"/>
      <protection locked="0"/>
    </xf>
    <xf numFmtId="164" fontId="2" fillId="2" borderId="14" xfId="0" applyNumberFormat="1" applyFont="1" applyFill="1" applyBorder="1" applyAlignment="1">
      <alignment horizontal="right"/>
    </xf>
    <xf numFmtId="49" fontId="3" fillId="0" borderId="16" xfId="0" applyNumberFormat="1" applyFont="1" applyBorder="1" applyAlignment="1">
      <alignment horizontal="center"/>
    </xf>
    <xf numFmtId="49" fontId="3" fillId="3" borderId="16" xfId="0" applyNumberFormat="1" applyFont="1" applyFill="1" applyBorder="1" applyAlignment="1">
      <alignment horizontal="center"/>
    </xf>
    <xf numFmtId="49" fontId="13" fillId="2" borderId="22" xfId="0" applyNumberFormat="1" applyFont="1" applyFill="1" applyBorder="1" applyAlignment="1">
      <alignment horizontal="center" wrapText="1"/>
    </xf>
    <xf numFmtId="49" fontId="3" fillId="2" borderId="16" xfId="0" applyNumberFormat="1" applyFont="1" applyFill="1" applyBorder="1" applyAlignment="1">
      <alignment horizontal="center"/>
    </xf>
    <xf numFmtId="49" fontId="14" fillId="6" borderId="22" xfId="0" applyNumberFormat="1" applyFont="1" applyFill="1" applyBorder="1" applyAlignment="1">
      <alignment horizontal="left" wrapText="1" indent="1"/>
    </xf>
    <xf numFmtId="49" fontId="3" fillId="6" borderId="16" xfId="0" applyNumberFormat="1" applyFont="1" applyFill="1" applyBorder="1" applyAlignment="1">
      <alignment horizontal="center"/>
    </xf>
    <xf numFmtId="164" fontId="2" fillId="6" borderId="43" xfId="0" applyNumberFormat="1" applyFont="1" applyFill="1" applyBorder="1" applyAlignment="1">
      <alignment horizontal="right"/>
    </xf>
    <xf numFmtId="49" fontId="13" fillId="3" borderId="22" xfId="0" applyNumberFormat="1" applyFont="1" applyFill="1" applyBorder="1" applyAlignment="1">
      <alignment horizontal="center" wrapText="1"/>
    </xf>
    <xf numFmtId="49" fontId="15" fillId="0" borderId="28" xfId="0" applyNumberFormat="1" applyFont="1" applyBorder="1" applyAlignment="1">
      <alignment horizontal="left" wrapText="1" indent="4"/>
    </xf>
    <xf numFmtId="49" fontId="14" fillId="3" borderId="19" xfId="0" applyNumberFormat="1" applyFont="1" applyFill="1" applyBorder="1" applyAlignment="1">
      <alignment horizontal="left" wrapText="1"/>
    </xf>
    <xf numFmtId="49" fontId="15" fillId="3" borderId="22" xfId="0" applyNumberFormat="1" applyFont="1" applyFill="1" applyBorder="1" applyAlignment="1">
      <alignment horizontal="left" wrapText="1" indent="3"/>
    </xf>
    <xf numFmtId="49" fontId="3" fillId="4" borderId="16" xfId="0" applyNumberFormat="1" applyFont="1" applyFill="1" applyBorder="1" applyAlignment="1" applyProtection="1">
      <alignment horizontal="center"/>
      <protection locked="0"/>
    </xf>
    <xf numFmtId="164" fontId="2" fillId="5" borderId="14" xfId="0" applyNumberFormat="1" applyFont="1" applyFill="1" applyBorder="1" applyAlignment="1">
      <alignment horizontal="right"/>
    </xf>
    <xf numFmtId="164" fontId="2" fillId="4" borderId="43" xfId="0" applyNumberFormat="1" applyFont="1" applyFill="1" applyBorder="1" applyAlignment="1" applyProtection="1">
      <alignment horizontal="right"/>
      <protection locked="0"/>
    </xf>
    <xf numFmtId="164" fontId="2" fillId="3" borderId="43" xfId="0" applyNumberFormat="1" applyFont="1" applyFill="1" applyBorder="1" applyAlignment="1" applyProtection="1">
      <alignment horizontal="right"/>
      <protection locked="0"/>
    </xf>
    <xf numFmtId="49" fontId="3" fillId="0" borderId="16" xfId="0" applyNumberFormat="1" applyFont="1" applyBorder="1" applyAlignment="1">
      <alignment horizontal="center" wrapText="1"/>
    </xf>
    <xf numFmtId="49" fontId="15" fillId="3" borderId="22" xfId="0" applyNumberFormat="1" applyFont="1" applyFill="1" applyBorder="1" applyAlignment="1">
      <alignment horizontal="center" wrapText="1"/>
    </xf>
    <xf numFmtId="49" fontId="14" fillId="3" borderId="28" xfId="0" applyNumberFormat="1" applyFont="1" applyFill="1" applyBorder="1" applyAlignment="1">
      <alignment horizontal="left" wrapText="1"/>
    </xf>
    <xf numFmtId="49" fontId="15" fillId="0" borderId="19" xfId="0" applyNumberFormat="1" applyFont="1" applyBorder="1" applyAlignment="1">
      <alignment horizontal="left" wrapText="1" indent="4"/>
    </xf>
    <xf numFmtId="0" fontId="2" fillId="0" borderId="6" xfId="0" applyFont="1" applyBorder="1"/>
    <xf numFmtId="164" fontId="2" fillId="0" borderId="25" xfId="0" applyNumberFormat="1" applyFont="1" applyBorder="1" applyAlignment="1" applyProtection="1">
      <alignment horizontal="right"/>
      <protection locked="0"/>
    </xf>
    <xf numFmtId="0" fontId="12" fillId="0" borderId="1" xfId="0" applyFont="1" applyBorder="1"/>
    <xf numFmtId="0" fontId="12" fillId="0" borderId="1" xfId="0" applyFont="1" applyBorder="1" applyAlignment="1">
      <alignment horizontal="right"/>
    </xf>
    <xf numFmtId="49" fontId="17" fillId="7" borderId="15" xfId="0" applyNumberFormat="1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49" fontId="12" fillId="7" borderId="15" xfId="0" applyNumberFormat="1" applyFont="1" applyFill="1" applyBorder="1" applyAlignment="1">
      <alignment horizontal="center" vertical="center" wrapText="1"/>
    </xf>
    <xf numFmtId="49" fontId="12" fillId="7" borderId="17" xfId="0" applyNumberFormat="1" applyFont="1" applyFill="1" applyBorder="1" applyAlignment="1">
      <alignment horizontal="center" vertical="center" wrapText="1"/>
    </xf>
    <xf numFmtId="49" fontId="12" fillId="7" borderId="3" xfId="0" applyNumberFormat="1" applyFont="1" applyFill="1" applyBorder="1" applyAlignment="1">
      <alignment horizontal="center" vertical="center" wrapText="1"/>
    </xf>
    <xf numFmtId="0" fontId="18" fillId="7" borderId="45" xfId="0" applyFont="1" applyFill="1" applyBorder="1"/>
    <xf numFmtId="49" fontId="16" fillId="7" borderId="20" xfId="0" applyNumberFormat="1" applyFont="1" applyFill="1" applyBorder="1" applyAlignment="1">
      <alignment horizontal="center"/>
    </xf>
    <xf numFmtId="164" fontId="16" fillId="3" borderId="21" xfId="0" applyNumberFormat="1" applyFont="1" applyFill="1" applyBorder="1" applyAlignment="1">
      <alignment horizontal="right"/>
    </xf>
    <xf numFmtId="164" fontId="16" fillId="3" borderId="42" xfId="0" applyNumberFormat="1" applyFont="1" applyFill="1" applyBorder="1" applyAlignment="1">
      <alignment horizontal="right"/>
    </xf>
    <xf numFmtId="49" fontId="19" fillId="7" borderId="46" xfId="0" applyNumberFormat="1" applyFont="1" applyFill="1" applyBorder="1" applyAlignment="1">
      <alignment horizontal="left" vertical="center" wrapText="1"/>
    </xf>
    <xf numFmtId="49" fontId="16" fillId="7" borderId="23" xfId="0" applyNumberFormat="1" applyFont="1" applyFill="1" applyBorder="1" applyAlignment="1">
      <alignment horizontal="center" vertical="center" wrapText="1"/>
    </xf>
    <xf numFmtId="164" fontId="16" fillId="3" borderId="15" xfId="0" applyNumberFormat="1" applyFont="1" applyFill="1" applyBorder="1" applyAlignment="1">
      <alignment horizontal="right"/>
    </xf>
    <xf numFmtId="164" fontId="16" fillId="3" borderId="43" xfId="0" applyNumberFormat="1" applyFont="1" applyFill="1" applyBorder="1" applyAlignment="1">
      <alignment horizontal="right"/>
    </xf>
    <xf numFmtId="49" fontId="17" fillId="7" borderId="46" xfId="0" applyNumberFormat="1" applyFont="1" applyFill="1" applyBorder="1" applyAlignment="1">
      <alignment horizontal="left" vertical="center" wrapText="1" indent="3"/>
    </xf>
    <xf numFmtId="49" fontId="12" fillId="7" borderId="23" xfId="0" applyNumberFormat="1" applyFont="1" applyFill="1" applyBorder="1" applyAlignment="1">
      <alignment horizontal="center" vertical="center" wrapText="1"/>
    </xf>
    <xf numFmtId="164" fontId="12" fillId="7" borderId="15" xfId="0" applyNumberFormat="1" applyFont="1" applyFill="1" applyBorder="1" applyAlignment="1">
      <alignment horizontal="right"/>
    </xf>
    <xf numFmtId="164" fontId="12" fillId="0" borderId="15" xfId="0" applyNumberFormat="1" applyFont="1" applyBorder="1" applyAlignment="1" applyProtection="1">
      <alignment horizontal="right"/>
      <protection locked="0"/>
    </xf>
    <xf numFmtId="164" fontId="12" fillId="3" borderId="43" xfId="0" applyNumberFormat="1" applyFont="1" applyFill="1" applyBorder="1" applyAlignment="1">
      <alignment horizontal="right"/>
    </xf>
    <xf numFmtId="49" fontId="17" fillId="7" borderId="47" xfId="0" applyNumberFormat="1" applyFont="1" applyFill="1" applyBorder="1" applyAlignment="1">
      <alignment horizontal="left" vertical="center" wrapText="1" indent="3"/>
    </xf>
    <xf numFmtId="0" fontId="19" fillId="7" borderId="45" xfId="0" applyFont="1" applyFill="1" applyBorder="1" applyAlignment="1">
      <alignment horizontal="left" vertical="center" wrapText="1"/>
    </xf>
    <xf numFmtId="49" fontId="19" fillId="7" borderId="45" xfId="0" applyNumberFormat="1" applyFont="1" applyFill="1" applyBorder="1" applyAlignment="1">
      <alignment horizontal="left" vertical="center" wrapText="1"/>
    </xf>
    <xf numFmtId="49" fontId="12" fillId="7" borderId="24" xfId="0" applyNumberFormat="1" applyFont="1" applyFill="1" applyBorder="1" applyAlignment="1">
      <alignment horizontal="center" vertical="center" wrapText="1"/>
    </xf>
    <xf numFmtId="164" fontId="12" fillId="0" borderId="17" xfId="0" applyNumberFormat="1" applyFont="1" applyBorder="1" applyAlignment="1" applyProtection="1">
      <alignment horizontal="right"/>
      <protection locked="0"/>
    </xf>
    <xf numFmtId="164" fontId="12" fillId="3" borderId="25" xfId="0" applyNumberFormat="1" applyFont="1" applyFill="1" applyBorder="1" applyAlignment="1">
      <alignment horizontal="right"/>
    </xf>
    <xf numFmtId="0" fontId="0" fillId="0" borderId="11" xfId="0" applyBorder="1"/>
    <xf numFmtId="0" fontId="20" fillId="0" borderId="13" xfId="0" applyFont="1" applyBorder="1" applyAlignment="1">
      <alignment horizontal="right"/>
    </xf>
    <xf numFmtId="49" fontId="16" fillId="7" borderId="20" xfId="0" applyNumberFormat="1" applyFont="1" applyFill="1" applyBorder="1" applyAlignment="1">
      <alignment horizontal="center" vertical="center" wrapText="1"/>
    </xf>
    <xf numFmtId="164" fontId="12" fillId="7" borderId="17" xfId="0" applyNumberFormat="1" applyFont="1" applyFill="1" applyBorder="1" applyAlignment="1">
      <alignment horizontal="right"/>
    </xf>
    <xf numFmtId="0" fontId="21" fillId="0" borderId="8" xfId="0" applyFont="1" applyBorder="1"/>
    <xf numFmtId="0" fontId="21" fillId="0" borderId="30" xfId="0" applyFont="1" applyBorder="1"/>
    <xf numFmtId="0" fontId="22" fillId="0" borderId="0" xfId="0" applyFont="1"/>
    <xf numFmtId="0" fontId="22" fillId="0" borderId="0" xfId="0" applyFont="1" applyAlignment="1">
      <alignment horizontal="right"/>
    </xf>
    <xf numFmtId="0" fontId="22" fillId="0" borderId="1" xfId="0" applyFont="1" applyBorder="1"/>
    <xf numFmtId="0" fontId="22" fillId="0" borderId="8" xfId="0" applyFont="1" applyBorder="1" applyAlignment="1">
      <alignment horizontal="center" vertical="top"/>
    </xf>
    <xf numFmtId="0" fontId="22" fillId="0" borderId="0" xfId="0" applyFont="1" applyAlignment="1">
      <alignment horizontal="right" vertical="top" wrapText="1" indent="1"/>
    </xf>
    <xf numFmtId="0" fontId="22" fillId="0" borderId="0" xfId="0" applyFont="1" applyAlignment="1">
      <alignment horizontal="right" vertical="top" indent="1"/>
    </xf>
    <xf numFmtId="0" fontId="22" fillId="0" borderId="0" xfId="0" applyFont="1" applyAlignment="1">
      <alignment horizontal="center" vertical="top"/>
    </xf>
    <xf numFmtId="0" fontId="23" fillId="0" borderId="0" xfId="0" applyFont="1"/>
    <xf numFmtId="0" fontId="22" fillId="0" borderId="8" xfId="0" applyFont="1" applyBorder="1" applyAlignment="1">
      <alignment horizontal="center"/>
    </xf>
    <xf numFmtId="0" fontId="21" fillId="0" borderId="0" xfId="0" applyFont="1"/>
    <xf numFmtId="0" fontId="9" fillId="0" borderId="0" xfId="0" applyFont="1" applyAlignment="1">
      <alignment horizontal="center" vertical="top"/>
    </xf>
    <xf numFmtId="0" fontId="21" fillId="0" borderId="0" xfId="0" applyFont="1" applyAlignment="1">
      <alignment horizontal="right" vertical="top" wrapText="1" indent="1"/>
    </xf>
    <xf numFmtId="0" fontId="21" fillId="0" borderId="0" xfId="0" applyFont="1" applyAlignment="1">
      <alignment horizontal="right" vertical="top" indent="1"/>
    </xf>
    <xf numFmtId="0" fontId="9" fillId="0" borderId="0" xfId="0" applyFont="1" applyAlignment="1">
      <alignment horizontal="center"/>
    </xf>
    <xf numFmtId="0" fontId="21" fillId="0" borderId="31" xfId="0" applyFont="1" applyBorder="1"/>
    <xf numFmtId="0" fontId="21" fillId="0" borderId="32" xfId="0" applyFont="1" applyBorder="1"/>
    <xf numFmtId="0" fontId="21" fillId="0" borderId="36" xfId="0" applyFont="1" applyBorder="1"/>
    <xf numFmtId="14" fontId="11" fillId="0" borderId="32" xfId="0" applyNumberFormat="1" applyFont="1" applyBorder="1" applyAlignment="1">
      <alignment horizontal="left" indent="1"/>
    </xf>
    <xf numFmtId="14" fontId="11" fillId="0" borderId="36" xfId="0" applyNumberFormat="1" applyFont="1" applyBorder="1" applyAlignment="1">
      <alignment horizontal="left" indent="1"/>
    </xf>
    <xf numFmtId="49" fontId="11" fillId="0" borderId="32" xfId="0" applyNumberFormat="1" applyFont="1" applyBorder="1" applyAlignment="1">
      <alignment horizontal="left" indent="1"/>
    </xf>
    <xf numFmtId="49" fontId="11" fillId="0" borderId="36" xfId="0" applyNumberFormat="1" applyFont="1" applyBorder="1" applyAlignment="1">
      <alignment horizontal="left" indent="1"/>
    </xf>
    <xf numFmtId="49" fontId="11" fillId="0" borderId="41" xfId="0" applyNumberFormat="1" applyFont="1" applyBorder="1" applyAlignment="1">
      <alignment horizontal="left" wrapText="1" indent="1"/>
    </xf>
    <xf numFmtId="49" fontId="11" fillId="0" borderId="40" xfId="0" applyNumberFormat="1" applyFont="1" applyBorder="1" applyAlignment="1">
      <alignment horizontal="left" wrapText="1" indent="1"/>
    </xf>
    <xf numFmtId="49" fontId="12" fillId="0" borderId="38" xfId="0" applyNumberFormat="1" applyFont="1" applyBorder="1" applyAlignment="1">
      <alignment horizontal="left" indent="1"/>
    </xf>
    <xf numFmtId="49" fontId="11" fillId="0" borderId="39" xfId="0" applyNumberFormat="1" applyFont="1" applyBorder="1" applyAlignment="1">
      <alignment horizontal="left" indent="1"/>
    </xf>
    <xf numFmtId="49" fontId="11" fillId="0" borderId="37" xfId="0" applyNumberFormat="1" applyFont="1" applyBorder="1" applyAlignment="1">
      <alignment horizontal="left" indent="1"/>
    </xf>
    <xf numFmtId="0" fontId="7" fillId="0" borderId="36" xfId="0" applyFont="1" applyBorder="1" applyAlignment="1">
      <alignment horizontal="right" indent="1"/>
    </xf>
    <xf numFmtId="0" fontId="7" fillId="0" borderId="0" xfId="0" applyFont="1" applyAlignment="1">
      <alignment horizontal="right" indent="1"/>
    </xf>
    <xf numFmtId="0" fontId="7" fillId="0" borderId="40" xfId="0" applyFont="1" applyBorder="1" applyAlignment="1">
      <alignment horizontal="right" indent="1"/>
    </xf>
    <xf numFmtId="0" fontId="7" fillId="0" borderId="31" xfId="0" applyFont="1" applyBorder="1" applyAlignment="1">
      <alignment horizontal="right" indent="1"/>
    </xf>
    <xf numFmtId="0" fontId="2" fillId="0" borderId="38" xfId="0" applyFont="1" applyBorder="1" applyAlignment="1">
      <alignment horizontal="center"/>
    </xf>
    <xf numFmtId="0" fontId="7" fillId="0" borderId="37" xfId="0" applyFont="1" applyBorder="1" applyAlignment="1">
      <alignment horizontal="right" indent="1"/>
    </xf>
    <xf numFmtId="0" fontId="7" fillId="0" borderId="38" xfId="0" applyFont="1" applyBorder="1" applyAlignment="1">
      <alignment horizontal="right" indent="1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 applyProtection="1">
      <alignment horizontal="left" wrapText="1"/>
      <protection locked="0"/>
    </xf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left" vertical="center" indent="2"/>
    </xf>
    <xf numFmtId="0" fontId="10" fillId="0" borderId="33" xfId="0" applyFont="1" applyBorder="1" applyAlignment="1">
      <alignment horizontal="left" vertical="center" indent="2"/>
    </xf>
    <xf numFmtId="0" fontId="10" fillId="0" borderId="34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indent="2"/>
      <protection locked="0"/>
    </xf>
    <xf numFmtId="0" fontId="22" fillId="0" borderId="1" xfId="0" applyFont="1" applyBorder="1" applyAlignment="1">
      <alignment horizontal="center"/>
    </xf>
    <xf numFmtId="0" fontId="22" fillId="0" borderId="8" xfId="0" applyFont="1" applyBorder="1" applyAlignment="1">
      <alignment horizontal="center" vertical="top"/>
    </xf>
    <xf numFmtId="0" fontId="16" fillId="7" borderId="16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14" fontId="11" fillId="0" borderId="0" xfId="0" applyNumberFormat="1" applyFont="1" applyAlignment="1">
      <alignment horizontal="left" indent="1"/>
    </xf>
    <xf numFmtId="49" fontId="11" fillId="0" borderId="0" xfId="0" applyNumberFormat="1" applyFont="1" applyAlignment="1">
      <alignment horizontal="left" indent="1"/>
    </xf>
    <xf numFmtId="49" fontId="11" fillId="0" borderId="31" xfId="0" applyNumberFormat="1" applyFont="1" applyBorder="1" applyAlignment="1">
      <alignment horizontal="left" wrapText="1" indent="1"/>
    </xf>
    <xf numFmtId="0" fontId="22" fillId="0" borderId="0" xfId="0" applyFont="1" applyAlignment="1">
      <alignment horizontal="right" indent="1"/>
    </xf>
    <xf numFmtId="0" fontId="22" fillId="0" borderId="0" xfId="0" applyFont="1" applyAlignment="1">
      <alignment horizontal="right" vertical="top" wrapText="1" indent="1"/>
    </xf>
    <xf numFmtId="0" fontId="22" fillId="0" borderId="0" xfId="0" applyFont="1" applyAlignment="1">
      <alignment horizontal="right" vertical="top" indent="1"/>
    </xf>
    <xf numFmtId="49" fontId="22" fillId="0" borderId="1" xfId="0" applyNumberFormat="1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12" fillId="0" borderId="38" xfId="0" applyFont="1" applyBorder="1" applyAlignment="1">
      <alignment horizontal="center"/>
    </xf>
    <xf numFmtId="0" fontId="16" fillId="7" borderId="15" xfId="0" applyFont="1" applyFill="1" applyBorder="1" applyAlignment="1">
      <alignment horizontal="center" vertical="center"/>
    </xf>
    <xf numFmtId="0" fontId="12" fillId="7" borderId="16" xfId="0" applyFont="1" applyFill="1" applyBorder="1"/>
    <xf numFmtId="0" fontId="12" fillId="7" borderId="11" xfId="0" applyFont="1" applyFill="1" applyBorder="1"/>
    <xf numFmtId="0" fontId="12" fillId="7" borderId="14" xfId="0" applyFont="1" applyFill="1" applyBorder="1"/>
    <xf numFmtId="49" fontId="22" fillId="0" borderId="1" xfId="0" applyNumberFormat="1" applyFont="1" applyBorder="1" applyAlignment="1">
      <alignment horizontal="center" vertical="top"/>
    </xf>
    <xf numFmtId="0" fontId="10" fillId="0" borderId="34" xfId="0" applyFont="1" applyBorder="1" applyAlignment="1">
      <alignment horizontal="left" vertical="center" indent="2"/>
    </xf>
    <xf numFmtId="0" fontId="24" fillId="0" borderId="34" xfId="0" applyFont="1" applyBorder="1" applyAlignment="1">
      <alignment horizontal="center" vertical="center"/>
    </xf>
    <xf numFmtId="49" fontId="11" fillId="0" borderId="38" xfId="0" applyNumberFormat="1" applyFont="1" applyBorder="1" applyAlignment="1">
      <alignment horizontal="left" indent="1"/>
    </xf>
    <xf numFmtId="0" fontId="12" fillId="0" borderId="3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7" borderId="1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7" borderId="14" xfId="0" applyFont="1" applyFill="1" applyBorder="1" applyAlignment="1">
      <alignment horizontal="center" vertical="center" textRotation="90" wrapText="1"/>
    </xf>
    <xf numFmtId="0" fontId="16" fillId="7" borderId="44" xfId="0" applyFont="1" applyFill="1" applyBorder="1" applyAlignment="1">
      <alignment horizontal="center" vertical="center" textRotation="90" wrapText="1"/>
    </xf>
    <xf numFmtId="0" fontId="16" fillId="7" borderId="2" xfId="0" applyFont="1" applyFill="1" applyBorder="1" applyAlignment="1">
      <alignment horizontal="center" vertical="center" textRotation="90" wrapText="1"/>
    </xf>
    <xf numFmtId="0" fontId="16" fillId="7" borderId="48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638175</xdr:colOff>
      <xdr:row>178</xdr:row>
      <xdr:rowOff>66675</xdr:rowOff>
    </xdr:from>
    <xdr:to>
      <xdr:col>5</xdr:col>
      <xdr:colOff>152400</xdr:colOff>
      <xdr:row>179</xdr:row>
      <xdr:rowOff>1079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00"/>
  <sheetViews>
    <sheetView tabSelected="1" workbookViewId="0"/>
  </sheetViews>
  <sheetFormatPr defaultRowHeight="15" x14ac:dyDescent="0.25"/>
  <cols>
    <col min="1" max="1" width="0.85546875" customWidth="1"/>
    <col min="2" max="2" width="39.42578125" customWidth="1"/>
    <col min="3" max="4" width="5.85546875" customWidth="1"/>
    <col min="5" max="18" width="15.7109375" customWidth="1"/>
    <col min="19" max="19" width="16" hidden="1" customWidth="1"/>
    <col min="20" max="20" width="16.42578125" hidden="1" customWidth="1"/>
    <col min="21" max="21" width="0" hidden="1" customWidth="1"/>
  </cols>
  <sheetData>
    <row r="1" spans="2:20" ht="5.0999999999999996" customHeight="1" x14ac:dyDescent="0.25">
      <c r="R1" s="1"/>
    </row>
    <row r="2" spans="2:20" ht="12.75" customHeight="1" x14ac:dyDescent="0.25">
      <c r="B2" s="224" t="s">
        <v>0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"/>
      <c r="Q2" s="3"/>
      <c r="R2" s="4" t="s">
        <v>1</v>
      </c>
      <c r="S2" s="5" t="s">
        <v>2</v>
      </c>
      <c r="T2" s="5"/>
    </row>
    <row r="3" spans="2:20" ht="11.25" customHeight="1" x14ac:dyDescent="0.25">
      <c r="B3" s="6"/>
      <c r="C3" s="7"/>
      <c r="D3" s="8"/>
      <c r="E3" s="8"/>
      <c r="F3" s="7"/>
      <c r="G3" s="8"/>
      <c r="H3" s="7"/>
      <c r="I3" s="8"/>
      <c r="J3" s="7"/>
      <c r="K3" s="7"/>
      <c r="L3" s="7"/>
      <c r="M3" s="7"/>
      <c r="N3" s="7"/>
      <c r="O3" s="7"/>
      <c r="P3" s="7"/>
      <c r="Q3" s="9" t="s">
        <v>3</v>
      </c>
      <c r="R3" s="10" t="s">
        <v>4</v>
      </c>
      <c r="S3" s="11" t="s">
        <v>5</v>
      </c>
      <c r="T3" s="5"/>
    </row>
    <row r="4" spans="2:20" ht="11.25" customHeight="1" x14ac:dyDescent="0.25">
      <c r="B4" s="7"/>
      <c r="C4" s="7"/>
      <c r="F4" s="12" t="s">
        <v>6</v>
      </c>
      <c r="G4" s="232" t="s">
        <v>7</v>
      </c>
      <c r="H4" s="232"/>
      <c r="I4" s="232"/>
      <c r="J4" s="7"/>
      <c r="K4" s="7"/>
      <c r="L4" s="7"/>
      <c r="M4" s="7"/>
      <c r="N4" s="7"/>
      <c r="O4" s="7"/>
      <c r="P4" s="7"/>
      <c r="Q4" s="9" t="s">
        <v>8</v>
      </c>
      <c r="R4" s="13">
        <v>45658</v>
      </c>
      <c r="S4" s="11" t="s">
        <v>9</v>
      </c>
      <c r="T4" s="5"/>
    </row>
    <row r="5" spans="2:20" ht="11.25" customHeight="1" x14ac:dyDescent="0.25">
      <c r="B5" s="8"/>
      <c r="C5" s="14"/>
      <c r="D5" s="14"/>
      <c r="E5" s="14"/>
      <c r="F5" s="12"/>
      <c r="G5" s="15"/>
      <c r="H5" s="16"/>
      <c r="I5" s="15"/>
      <c r="J5" s="5"/>
      <c r="K5" s="12"/>
      <c r="L5" s="12"/>
      <c r="M5" s="12"/>
      <c r="N5" s="12"/>
      <c r="O5" s="12"/>
      <c r="P5" s="12"/>
      <c r="Q5" s="9"/>
      <c r="R5" s="17"/>
      <c r="S5" s="11" t="s">
        <v>10</v>
      </c>
      <c r="T5" s="5"/>
    </row>
    <row r="6" spans="2:20" ht="11.25" customHeight="1" x14ac:dyDescent="0.25">
      <c r="B6" s="8"/>
      <c r="C6" s="14"/>
      <c r="D6" s="14"/>
      <c r="E6" s="14"/>
      <c r="F6" s="12"/>
      <c r="G6" s="14"/>
      <c r="H6" s="12"/>
      <c r="I6" s="14"/>
      <c r="J6" s="5"/>
      <c r="K6" s="12"/>
      <c r="L6" s="12"/>
      <c r="M6" s="12"/>
      <c r="N6" s="12"/>
      <c r="O6" s="12"/>
      <c r="P6" s="12"/>
      <c r="Q6" s="9" t="s">
        <v>11</v>
      </c>
      <c r="R6" s="18" t="s">
        <v>12</v>
      </c>
      <c r="S6" s="11" t="s">
        <v>13</v>
      </c>
      <c r="T6" s="5"/>
    </row>
    <row r="7" spans="2:20" ht="11.25" customHeight="1" x14ac:dyDescent="0.25">
      <c r="B7" s="8" t="s">
        <v>14</v>
      </c>
      <c r="C7" s="225" t="s">
        <v>15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19"/>
      <c r="Q7" s="20"/>
      <c r="R7" s="21"/>
      <c r="S7" s="11"/>
      <c r="T7" s="5"/>
    </row>
    <row r="8" spans="2:20" ht="11.25" customHeight="1" x14ac:dyDescent="0.25">
      <c r="B8" s="8" t="s">
        <v>16</v>
      </c>
      <c r="C8" s="226" t="s">
        <v>17</v>
      </c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19"/>
      <c r="Q8" s="9" t="s">
        <v>18</v>
      </c>
      <c r="R8" s="22" t="s">
        <v>19</v>
      </c>
      <c r="S8" s="11"/>
      <c r="T8" s="5"/>
    </row>
    <row r="9" spans="2:20" ht="11.25" customHeight="1" x14ac:dyDescent="0.25">
      <c r="B9" s="8" t="s">
        <v>20</v>
      </c>
      <c r="C9" s="23"/>
      <c r="D9" s="23"/>
      <c r="E9" s="23"/>
      <c r="F9" s="23"/>
      <c r="G9" s="23"/>
      <c r="H9" s="23"/>
      <c r="I9" s="23"/>
      <c r="J9" s="24"/>
      <c r="K9" s="23"/>
      <c r="L9" s="23"/>
      <c r="M9" s="23"/>
      <c r="N9" s="23"/>
      <c r="O9" s="23"/>
      <c r="P9" s="25"/>
      <c r="Q9" s="9"/>
      <c r="R9" s="22"/>
      <c r="S9" s="11" t="s">
        <v>21</v>
      </c>
      <c r="T9" s="5"/>
    </row>
    <row r="10" spans="2:20" ht="12" customHeight="1" x14ac:dyDescent="0.25">
      <c r="B10" s="8" t="s">
        <v>22</v>
      </c>
      <c r="C10" s="25"/>
      <c r="D10" s="25"/>
      <c r="E10" s="25"/>
      <c r="F10" s="12"/>
      <c r="G10" s="25"/>
      <c r="H10" s="12"/>
      <c r="I10" s="25"/>
      <c r="J10" s="7"/>
      <c r="K10" s="12"/>
      <c r="L10" s="12"/>
      <c r="M10" s="12"/>
      <c r="N10" s="12"/>
      <c r="O10" s="12"/>
      <c r="P10" s="12"/>
      <c r="Q10" s="9" t="s">
        <v>23</v>
      </c>
      <c r="R10" s="26">
        <v>383</v>
      </c>
      <c r="S10" s="11"/>
      <c r="T10" s="5"/>
    </row>
    <row r="11" spans="2:20" ht="15" customHeight="1" x14ac:dyDescent="0.25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8"/>
      <c r="S11" s="5" t="s">
        <v>24</v>
      </c>
    </row>
    <row r="12" spans="2:20" ht="108" customHeight="1" x14ac:dyDescent="0.25">
      <c r="B12" s="29" t="s">
        <v>25</v>
      </c>
      <c r="C12" s="30" t="s">
        <v>26</v>
      </c>
      <c r="D12" s="30" t="s">
        <v>27</v>
      </c>
      <c r="E12" s="31" t="s">
        <v>28</v>
      </c>
      <c r="F12" s="31" t="s">
        <v>29</v>
      </c>
      <c r="G12" s="31" t="s">
        <v>30</v>
      </c>
      <c r="H12" s="31" t="s">
        <v>31</v>
      </c>
      <c r="I12" s="31" t="s">
        <v>32</v>
      </c>
      <c r="J12" s="30" t="s">
        <v>33</v>
      </c>
      <c r="K12" s="30" t="s">
        <v>34</v>
      </c>
      <c r="L12" s="30" t="s">
        <v>35</v>
      </c>
      <c r="M12" s="30" t="s">
        <v>36</v>
      </c>
      <c r="N12" s="30" t="s">
        <v>37</v>
      </c>
      <c r="O12" s="30" t="s">
        <v>38</v>
      </c>
      <c r="P12" s="30" t="s">
        <v>39</v>
      </c>
      <c r="Q12" s="30" t="s">
        <v>40</v>
      </c>
      <c r="R12" s="32" t="s">
        <v>41</v>
      </c>
      <c r="S12" s="33"/>
    </row>
    <row r="13" spans="2:20" ht="10.5" customHeight="1" x14ac:dyDescent="0.25">
      <c r="B13" s="34">
        <v>1</v>
      </c>
      <c r="C13" s="35">
        <v>2</v>
      </c>
      <c r="D13" s="35">
        <v>3</v>
      </c>
      <c r="E13" s="35">
        <v>4</v>
      </c>
      <c r="F13" s="35">
        <v>5</v>
      </c>
      <c r="G13" s="35">
        <v>6</v>
      </c>
      <c r="H13" s="35">
        <v>7</v>
      </c>
      <c r="I13" s="35">
        <v>8</v>
      </c>
      <c r="J13" s="35">
        <v>9</v>
      </c>
      <c r="K13" s="35">
        <v>10</v>
      </c>
      <c r="L13" s="35">
        <v>11</v>
      </c>
      <c r="M13" s="35">
        <v>12</v>
      </c>
      <c r="N13" s="35">
        <v>13</v>
      </c>
      <c r="O13" s="35">
        <v>14</v>
      </c>
      <c r="P13" s="35">
        <v>15</v>
      </c>
      <c r="Q13" s="35">
        <v>16</v>
      </c>
      <c r="R13" s="35">
        <v>17</v>
      </c>
      <c r="S13" s="36"/>
    </row>
    <row r="14" spans="2:20" ht="33.75" customHeight="1" x14ac:dyDescent="0.25">
      <c r="B14" s="37" t="s">
        <v>42</v>
      </c>
      <c r="C14" s="38" t="s">
        <v>43</v>
      </c>
      <c r="D14" s="39" t="s">
        <v>44</v>
      </c>
      <c r="E14" s="40">
        <f t="shared" ref="E14:E46" si="0">G14+R14-F14</f>
        <v>1302647616.9799998</v>
      </c>
      <c r="F14" s="40">
        <f>F15+F19+F24+F27+F32+F37+F40+F45+F51</f>
        <v>0</v>
      </c>
      <c r="G14" s="40">
        <f>I14+J14+K14+N14+P14+L14+M14+O14+Q14-H14</f>
        <v>1302647616.9799998</v>
      </c>
      <c r="H14" s="40">
        <f t="shared" ref="H14:R14" si="1">H15+H19+H24+H27+H32+H37+H40+H45+H51</f>
        <v>52967478.43</v>
      </c>
      <c r="I14" s="40">
        <f t="shared" si="1"/>
        <v>0</v>
      </c>
      <c r="J14" s="40">
        <f t="shared" si="1"/>
        <v>0</v>
      </c>
      <c r="K14" s="40">
        <f t="shared" si="1"/>
        <v>0</v>
      </c>
      <c r="L14" s="40">
        <f t="shared" si="1"/>
        <v>0</v>
      </c>
      <c r="M14" s="40">
        <f t="shared" si="1"/>
        <v>0</v>
      </c>
      <c r="N14" s="40">
        <f t="shared" si="1"/>
        <v>0</v>
      </c>
      <c r="O14" s="40">
        <f t="shared" si="1"/>
        <v>919830046.87</v>
      </c>
      <c r="P14" s="40">
        <f t="shared" si="1"/>
        <v>382035073.5</v>
      </c>
      <c r="Q14" s="40">
        <f t="shared" si="1"/>
        <v>53749975.039999999</v>
      </c>
      <c r="R14" s="40">
        <f t="shared" si="1"/>
        <v>0</v>
      </c>
      <c r="S14" s="41"/>
    </row>
    <row r="15" spans="2:20" ht="22.5" customHeight="1" x14ac:dyDescent="0.25">
      <c r="B15" s="42" t="s">
        <v>45</v>
      </c>
      <c r="C15" s="43" t="s">
        <v>46</v>
      </c>
      <c r="D15" s="44" t="s">
        <v>47</v>
      </c>
      <c r="E15" s="45">
        <f t="shared" si="0"/>
        <v>499268053.55000001</v>
      </c>
      <c r="F15" s="46">
        <f>SUM(F16:F18)</f>
        <v>0</v>
      </c>
      <c r="G15" s="45">
        <f>I15+J15+K15+N15+P15+L15+M15+O15+Q15-H15</f>
        <v>499268053.55000001</v>
      </c>
      <c r="H15" s="46">
        <f t="shared" ref="H15:R15" si="2">SUM(H16:H18)</f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46">
        <f t="shared" si="2"/>
        <v>0</v>
      </c>
      <c r="M15" s="46">
        <f t="shared" si="2"/>
        <v>0</v>
      </c>
      <c r="N15" s="46">
        <f t="shared" si="2"/>
        <v>0</v>
      </c>
      <c r="O15" s="46">
        <f t="shared" si="2"/>
        <v>373448225.17000002</v>
      </c>
      <c r="P15" s="46">
        <f t="shared" si="2"/>
        <v>104975681.54000001</v>
      </c>
      <c r="Q15" s="46">
        <f t="shared" si="2"/>
        <v>20844146.84</v>
      </c>
      <c r="R15" s="46">
        <f t="shared" si="2"/>
        <v>0</v>
      </c>
      <c r="S15" s="47"/>
    </row>
    <row r="16" spans="2:20" ht="15" customHeight="1" x14ac:dyDescent="0.25">
      <c r="B16" s="48" t="s">
        <v>48</v>
      </c>
      <c r="C16" s="49" t="s">
        <v>46</v>
      </c>
      <c r="D16" s="50" t="s">
        <v>49</v>
      </c>
      <c r="E16" s="45">
        <f t="shared" si="0"/>
        <v>492046336.99000001</v>
      </c>
      <c r="F16" s="51"/>
      <c r="G16" s="45">
        <f>I16+J16+K16+N16+P16+L16+M16+O16+Q16-H16</f>
        <v>492046336.99000001</v>
      </c>
      <c r="H16" s="51"/>
      <c r="I16" s="51"/>
      <c r="J16" s="51"/>
      <c r="K16" s="51"/>
      <c r="L16" s="51"/>
      <c r="M16" s="51"/>
      <c r="N16" s="51"/>
      <c r="O16" s="51">
        <v>366248528.61000001</v>
      </c>
      <c r="P16" s="51">
        <v>104967481.54000001</v>
      </c>
      <c r="Q16" s="51">
        <v>20830326.84</v>
      </c>
      <c r="R16" s="51"/>
      <c r="S16" s="47"/>
    </row>
    <row r="17" spans="2:20" ht="15" customHeight="1" x14ac:dyDescent="0.25">
      <c r="B17" s="48" t="s">
        <v>50</v>
      </c>
      <c r="C17" s="49" t="s">
        <v>46</v>
      </c>
      <c r="D17" s="50" t="s">
        <v>51</v>
      </c>
      <c r="E17" s="45">
        <f t="shared" si="0"/>
        <v>7221716.5599999996</v>
      </c>
      <c r="F17" s="51"/>
      <c r="G17" s="45">
        <f>I17+J17+K17+N17+P17+L17+M17+O17+Q17-H17</f>
        <v>7221716.5599999996</v>
      </c>
      <c r="H17" s="51"/>
      <c r="I17" s="51"/>
      <c r="J17" s="51"/>
      <c r="K17" s="51"/>
      <c r="L17" s="51"/>
      <c r="M17" s="51"/>
      <c r="N17" s="51"/>
      <c r="O17" s="51">
        <v>7199696.5599999996</v>
      </c>
      <c r="P17" s="51">
        <v>8200</v>
      </c>
      <c r="Q17" s="51">
        <v>13820</v>
      </c>
      <c r="R17" s="51"/>
      <c r="S17" s="47"/>
    </row>
    <row r="18" spans="2:20" ht="15" hidden="1" customHeight="1" x14ac:dyDescent="0.25">
      <c r="B18" s="52"/>
      <c r="C18" s="49"/>
      <c r="D18" s="53"/>
      <c r="E18" s="45">
        <f t="shared" si="0"/>
        <v>0</v>
      </c>
      <c r="F18" s="51"/>
      <c r="G18" s="45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47"/>
    </row>
    <row r="19" spans="2:20" ht="22.5" customHeight="1" x14ac:dyDescent="0.25">
      <c r="B19" s="42" t="s">
        <v>52</v>
      </c>
      <c r="C19" s="43" t="s">
        <v>53</v>
      </c>
      <c r="D19" s="44" t="s">
        <v>54</v>
      </c>
      <c r="E19" s="45">
        <f t="shared" si="0"/>
        <v>11081063.83</v>
      </c>
      <c r="F19" s="46">
        <f>SUM(F20:F23)</f>
        <v>0</v>
      </c>
      <c r="G19" s="45">
        <f t="shared" ref="G19:G46" si="3">I19+J19+K19+N19+P19+L19+M19+O19+Q19-H19</f>
        <v>11081063.83</v>
      </c>
      <c r="H19" s="46">
        <f t="shared" ref="H19:R19" si="4">SUM(H20:H23)</f>
        <v>0</v>
      </c>
      <c r="I19" s="46">
        <f t="shared" si="4"/>
        <v>0</v>
      </c>
      <c r="J19" s="46">
        <f t="shared" si="4"/>
        <v>0</v>
      </c>
      <c r="K19" s="46">
        <f t="shared" si="4"/>
        <v>0</v>
      </c>
      <c r="L19" s="46">
        <f t="shared" si="4"/>
        <v>0</v>
      </c>
      <c r="M19" s="46">
        <f t="shared" si="4"/>
        <v>0</v>
      </c>
      <c r="N19" s="46">
        <f t="shared" si="4"/>
        <v>0</v>
      </c>
      <c r="O19" s="46">
        <f t="shared" si="4"/>
        <v>5848263.3599999994</v>
      </c>
      <c r="P19" s="46">
        <f t="shared" si="4"/>
        <v>5055532.33</v>
      </c>
      <c r="Q19" s="46">
        <f t="shared" si="4"/>
        <v>177268.14</v>
      </c>
      <c r="R19" s="46">
        <f t="shared" si="4"/>
        <v>0</v>
      </c>
      <c r="S19" s="47"/>
    </row>
    <row r="20" spans="2:20" ht="15" customHeight="1" x14ac:dyDescent="0.25">
      <c r="B20" s="48" t="s">
        <v>55</v>
      </c>
      <c r="C20" s="49" t="s">
        <v>53</v>
      </c>
      <c r="D20" s="50" t="s">
        <v>56</v>
      </c>
      <c r="E20" s="45">
        <f t="shared" si="0"/>
        <v>1869810.06</v>
      </c>
      <c r="F20" s="54"/>
      <c r="G20" s="45">
        <f t="shared" si="3"/>
        <v>1869810.06</v>
      </c>
      <c r="H20" s="51"/>
      <c r="I20" s="51"/>
      <c r="J20" s="51"/>
      <c r="K20" s="51"/>
      <c r="L20" s="51"/>
      <c r="M20" s="51"/>
      <c r="N20" s="51"/>
      <c r="O20" s="51">
        <v>1174001.6399999999</v>
      </c>
      <c r="P20" s="51">
        <v>518540.28</v>
      </c>
      <c r="Q20" s="51">
        <v>177268.14</v>
      </c>
      <c r="R20" s="51"/>
      <c r="S20" s="47"/>
    </row>
    <row r="21" spans="2:20" ht="15" customHeight="1" x14ac:dyDescent="0.25">
      <c r="B21" s="48" t="s">
        <v>57</v>
      </c>
      <c r="C21" s="49" t="s">
        <v>53</v>
      </c>
      <c r="D21" s="50" t="s">
        <v>58</v>
      </c>
      <c r="E21" s="45">
        <f t="shared" si="0"/>
        <v>8524262.0199999996</v>
      </c>
      <c r="F21" s="54"/>
      <c r="G21" s="45">
        <f t="shared" si="3"/>
        <v>8524262.0199999996</v>
      </c>
      <c r="H21" s="51"/>
      <c r="I21" s="51"/>
      <c r="J21" s="51"/>
      <c r="K21" s="51"/>
      <c r="L21" s="51"/>
      <c r="M21" s="51"/>
      <c r="N21" s="51"/>
      <c r="O21" s="51">
        <v>4674261.72</v>
      </c>
      <c r="P21" s="51">
        <v>3850000.3</v>
      </c>
      <c r="Q21" s="51"/>
      <c r="R21" s="51"/>
      <c r="S21" s="47"/>
    </row>
    <row r="22" spans="2:20" ht="15" customHeight="1" x14ac:dyDescent="0.25">
      <c r="B22" s="48" t="s">
        <v>59</v>
      </c>
      <c r="C22" s="49" t="s">
        <v>53</v>
      </c>
      <c r="D22" s="50" t="s">
        <v>60</v>
      </c>
      <c r="E22" s="45">
        <f t="shared" si="0"/>
        <v>686991.75</v>
      </c>
      <c r="F22" s="54"/>
      <c r="G22" s="45">
        <f t="shared" si="3"/>
        <v>686991.75</v>
      </c>
      <c r="H22" s="51"/>
      <c r="I22" s="51"/>
      <c r="J22" s="51"/>
      <c r="K22" s="51"/>
      <c r="L22" s="51"/>
      <c r="M22" s="51"/>
      <c r="N22" s="51"/>
      <c r="O22" s="51"/>
      <c r="P22" s="51">
        <v>686991.75</v>
      </c>
      <c r="Q22" s="51"/>
      <c r="R22" s="51"/>
      <c r="S22" s="47"/>
    </row>
    <row r="23" spans="2:20" ht="15" hidden="1" customHeight="1" x14ac:dyDescent="0.25">
      <c r="B23" s="55"/>
      <c r="C23" s="49"/>
      <c r="D23" s="53"/>
      <c r="E23" s="45">
        <f t="shared" si="0"/>
        <v>0</v>
      </c>
      <c r="F23" s="54"/>
      <c r="G23" s="45">
        <f t="shared" si="3"/>
        <v>0</v>
      </c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47"/>
    </row>
    <row r="24" spans="2:20" ht="33.75" customHeight="1" x14ac:dyDescent="0.25">
      <c r="B24" s="42" t="s">
        <v>61</v>
      </c>
      <c r="C24" s="43" t="s">
        <v>62</v>
      </c>
      <c r="D24" s="44" t="s">
        <v>63</v>
      </c>
      <c r="E24" s="45">
        <f t="shared" si="0"/>
        <v>0</v>
      </c>
      <c r="F24" s="46">
        <f>SUM(F25:F26)</f>
        <v>0</v>
      </c>
      <c r="G24" s="45">
        <f t="shared" si="3"/>
        <v>0</v>
      </c>
      <c r="H24" s="46">
        <f t="shared" ref="H24:R24" si="5">SUM(H25:H26)</f>
        <v>0</v>
      </c>
      <c r="I24" s="46">
        <f t="shared" si="5"/>
        <v>0</v>
      </c>
      <c r="J24" s="46">
        <f t="shared" si="5"/>
        <v>0</v>
      </c>
      <c r="K24" s="46">
        <f t="shared" si="5"/>
        <v>0</v>
      </c>
      <c r="L24" s="46">
        <f t="shared" si="5"/>
        <v>0</v>
      </c>
      <c r="M24" s="46">
        <f t="shared" si="5"/>
        <v>0</v>
      </c>
      <c r="N24" s="46">
        <f t="shared" si="5"/>
        <v>0</v>
      </c>
      <c r="O24" s="46">
        <f t="shared" si="5"/>
        <v>0</v>
      </c>
      <c r="P24" s="46">
        <f t="shared" si="5"/>
        <v>0</v>
      </c>
      <c r="Q24" s="46">
        <f t="shared" si="5"/>
        <v>0</v>
      </c>
      <c r="R24" s="46">
        <f t="shared" si="5"/>
        <v>0</v>
      </c>
      <c r="S24" s="47"/>
    </row>
    <row r="25" spans="2:20" ht="15" customHeight="1" x14ac:dyDescent="0.25">
      <c r="B25" s="56"/>
      <c r="C25" s="57"/>
      <c r="D25" s="58"/>
      <c r="E25" s="59">
        <f t="shared" si="0"/>
        <v>0</v>
      </c>
      <c r="F25" s="60"/>
      <c r="G25" s="59">
        <f t="shared" si="3"/>
        <v>0</v>
      </c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1"/>
      <c r="T25" s="62"/>
    </row>
    <row r="26" spans="2:20" ht="15" hidden="1" customHeight="1" x14ac:dyDescent="0.25">
      <c r="B26" s="55"/>
      <c r="C26" s="49"/>
      <c r="D26" s="53"/>
      <c r="E26" s="45">
        <f t="shared" si="0"/>
        <v>0</v>
      </c>
      <c r="F26" s="51"/>
      <c r="G26" s="45">
        <f t="shared" si="3"/>
        <v>0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47"/>
    </row>
    <row r="27" spans="2:20" ht="22.5" customHeight="1" x14ac:dyDescent="0.25">
      <c r="B27" s="42" t="s">
        <v>64</v>
      </c>
      <c r="C27" s="43" t="s">
        <v>65</v>
      </c>
      <c r="D27" s="44" t="s">
        <v>66</v>
      </c>
      <c r="E27" s="45">
        <f t="shared" si="0"/>
        <v>1836780.65</v>
      </c>
      <c r="F27" s="46">
        <f>SUM(F28:F31)</f>
        <v>0</v>
      </c>
      <c r="G27" s="45">
        <f t="shared" si="3"/>
        <v>1836780.65</v>
      </c>
      <c r="H27" s="46">
        <f t="shared" ref="H27:R27" si="6">SUM(H28:H31)</f>
        <v>0</v>
      </c>
      <c r="I27" s="46">
        <f t="shared" si="6"/>
        <v>0</v>
      </c>
      <c r="J27" s="46">
        <f t="shared" si="6"/>
        <v>0</v>
      </c>
      <c r="K27" s="46">
        <f t="shared" si="6"/>
        <v>0</v>
      </c>
      <c r="L27" s="46">
        <f t="shared" si="6"/>
        <v>0</v>
      </c>
      <c r="M27" s="46">
        <f t="shared" si="6"/>
        <v>0</v>
      </c>
      <c r="N27" s="46">
        <f t="shared" si="6"/>
        <v>0</v>
      </c>
      <c r="O27" s="46">
        <f t="shared" si="6"/>
        <v>1587616.82</v>
      </c>
      <c r="P27" s="46">
        <f t="shared" si="6"/>
        <v>139941.67000000001</v>
      </c>
      <c r="Q27" s="46">
        <f t="shared" si="6"/>
        <v>109222.16</v>
      </c>
      <c r="R27" s="46">
        <f t="shared" si="6"/>
        <v>0</v>
      </c>
      <c r="S27" s="47"/>
    </row>
    <row r="28" spans="2:20" ht="31.7" customHeight="1" x14ac:dyDescent="0.25">
      <c r="B28" s="48" t="s">
        <v>67</v>
      </c>
      <c r="C28" s="49" t="s">
        <v>65</v>
      </c>
      <c r="D28" s="50" t="s">
        <v>68</v>
      </c>
      <c r="E28" s="45">
        <f t="shared" si="0"/>
        <v>249163.83000000002</v>
      </c>
      <c r="F28" s="54"/>
      <c r="G28" s="45">
        <f t="shared" si="3"/>
        <v>249163.83000000002</v>
      </c>
      <c r="H28" s="51"/>
      <c r="I28" s="51"/>
      <c r="J28" s="51"/>
      <c r="K28" s="51"/>
      <c r="L28" s="51"/>
      <c r="M28" s="51"/>
      <c r="N28" s="51"/>
      <c r="O28" s="51"/>
      <c r="P28" s="51">
        <v>139941.67000000001</v>
      </c>
      <c r="Q28" s="51">
        <v>109222.16</v>
      </c>
      <c r="R28" s="51"/>
      <c r="S28" s="47"/>
    </row>
    <row r="29" spans="2:20" ht="21.4" customHeight="1" x14ac:dyDescent="0.25">
      <c r="B29" s="48" t="s">
        <v>69</v>
      </c>
      <c r="C29" s="49" t="s">
        <v>65</v>
      </c>
      <c r="D29" s="50" t="s">
        <v>70</v>
      </c>
      <c r="E29" s="45">
        <f t="shared" si="0"/>
        <v>4400</v>
      </c>
      <c r="F29" s="54"/>
      <c r="G29" s="45">
        <f t="shared" si="3"/>
        <v>4400</v>
      </c>
      <c r="H29" s="51"/>
      <c r="I29" s="51"/>
      <c r="J29" s="51"/>
      <c r="K29" s="51"/>
      <c r="L29" s="51"/>
      <c r="M29" s="51"/>
      <c r="N29" s="51"/>
      <c r="O29" s="51">
        <v>4400</v>
      </c>
      <c r="P29" s="51"/>
      <c r="Q29" s="51"/>
      <c r="R29" s="51"/>
      <c r="S29" s="47"/>
    </row>
    <row r="30" spans="2:20" ht="15" customHeight="1" x14ac:dyDescent="0.25">
      <c r="B30" s="48" t="s">
        <v>71</v>
      </c>
      <c r="C30" s="49" t="s">
        <v>65</v>
      </c>
      <c r="D30" s="50" t="s">
        <v>72</v>
      </c>
      <c r="E30" s="45">
        <f t="shared" si="0"/>
        <v>1583216.82</v>
      </c>
      <c r="F30" s="54"/>
      <c r="G30" s="45">
        <f t="shared" si="3"/>
        <v>1583216.82</v>
      </c>
      <c r="H30" s="51"/>
      <c r="I30" s="51"/>
      <c r="J30" s="51"/>
      <c r="K30" s="51"/>
      <c r="L30" s="51"/>
      <c r="M30" s="51"/>
      <c r="N30" s="51"/>
      <c r="O30" s="51">
        <v>1583216.82</v>
      </c>
      <c r="P30" s="51"/>
      <c r="Q30" s="51"/>
      <c r="R30" s="51"/>
      <c r="S30" s="47"/>
    </row>
    <row r="31" spans="2:20" ht="15" hidden="1" customHeight="1" x14ac:dyDescent="0.25">
      <c r="B31" s="55"/>
      <c r="C31" s="49"/>
      <c r="D31" s="53"/>
      <c r="E31" s="45">
        <f t="shared" si="0"/>
        <v>0</v>
      </c>
      <c r="F31" s="54"/>
      <c r="G31" s="45">
        <f t="shared" si="3"/>
        <v>0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47"/>
    </row>
    <row r="32" spans="2:20" ht="33.75" customHeight="1" x14ac:dyDescent="0.25">
      <c r="B32" s="42" t="s">
        <v>73</v>
      </c>
      <c r="C32" s="43" t="s">
        <v>74</v>
      </c>
      <c r="D32" s="44" t="s">
        <v>75</v>
      </c>
      <c r="E32" s="45">
        <f t="shared" si="0"/>
        <v>448134859.50999999</v>
      </c>
      <c r="F32" s="46">
        <f>SUM(F33:F36)</f>
        <v>0</v>
      </c>
      <c r="G32" s="45">
        <f t="shared" si="3"/>
        <v>448134859.50999999</v>
      </c>
      <c r="H32" s="46">
        <f t="shared" ref="H32:R32" si="7">SUM(H33:H36)</f>
        <v>52967478.43</v>
      </c>
      <c r="I32" s="46">
        <f t="shared" si="7"/>
        <v>0</v>
      </c>
      <c r="J32" s="46">
        <f t="shared" si="7"/>
        <v>0</v>
      </c>
      <c r="K32" s="46">
        <f t="shared" si="7"/>
        <v>0</v>
      </c>
      <c r="L32" s="46">
        <f t="shared" si="7"/>
        <v>0</v>
      </c>
      <c r="M32" s="46">
        <f t="shared" si="7"/>
        <v>0</v>
      </c>
      <c r="N32" s="46">
        <f t="shared" si="7"/>
        <v>0</v>
      </c>
      <c r="O32" s="46">
        <f t="shared" si="7"/>
        <v>408950326.94</v>
      </c>
      <c r="P32" s="46">
        <f t="shared" si="7"/>
        <v>61016729.899999999</v>
      </c>
      <c r="Q32" s="46">
        <f t="shared" si="7"/>
        <v>31135281.100000001</v>
      </c>
      <c r="R32" s="46">
        <f t="shared" si="7"/>
        <v>0</v>
      </c>
      <c r="S32" s="47"/>
    </row>
    <row r="33" spans="2:19" ht="31.7" customHeight="1" x14ac:dyDescent="0.25">
      <c r="B33" s="48" t="s">
        <v>76</v>
      </c>
      <c r="C33" s="49" t="s">
        <v>74</v>
      </c>
      <c r="D33" s="50" t="s">
        <v>77</v>
      </c>
      <c r="E33" s="45">
        <f t="shared" si="0"/>
        <v>441894120.76999998</v>
      </c>
      <c r="F33" s="51"/>
      <c r="G33" s="45">
        <f t="shared" si="3"/>
        <v>441894120.76999998</v>
      </c>
      <c r="H33" s="51">
        <v>52967478.43</v>
      </c>
      <c r="I33" s="51"/>
      <c r="J33" s="51"/>
      <c r="K33" s="51"/>
      <c r="L33" s="51"/>
      <c r="M33" s="51"/>
      <c r="N33" s="51"/>
      <c r="O33" s="51">
        <v>403599038.19999999</v>
      </c>
      <c r="P33" s="51">
        <v>60745329.899999999</v>
      </c>
      <c r="Q33" s="51">
        <v>30517231.100000001</v>
      </c>
      <c r="R33" s="51"/>
      <c r="S33" s="47"/>
    </row>
    <row r="34" spans="2:19" ht="31.7" customHeight="1" x14ac:dyDescent="0.25">
      <c r="B34" s="48" t="s">
        <v>78</v>
      </c>
      <c r="C34" s="49" t="s">
        <v>74</v>
      </c>
      <c r="D34" s="50" t="s">
        <v>79</v>
      </c>
      <c r="E34" s="45">
        <f t="shared" si="0"/>
        <v>5351288.74</v>
      </c>
      <c r="F34" s="51"/>
      <c r="G34" s="45">
        <f t="shared" si="3"/>
        <v>5351288.74</v>
      </c>
      <c r="H34" s="51"/>
      <c r="I34" s="51"/>
      <c r="J34" s="51"/>
      <c r="K34" s="51"/>
      <c r="L34" s="51"/>
      <c r="M34" s="51"/>
      <c r="N34" s="51"/>
      <c r="O34" s="51">
        <v>5351288.74</v>
      </c>
      <c r="P34" s="51"/>
      <c r="Q34" s="51"/>
      <c r="R34" s="51"/>
      <c r="S34" s="47"/>
    </row>
    <row r="35" spans="2:19" ht="41.65" customHeight="1" x14ac:dyDescent="0.25">
      <c r="B35" s="48" t="s">
        <v>80</v>
      </c>
      <c r="C35" s="49" t="s">
        <v>74</v>
      </c>
      <c r="D35" s="50" t="s">
        <v>81</v>
      </c>
      <c r="E35" s="45">
        <f t="shared" si="0"/>
        <v>889450</v>
      </c>
      <c r="F35" s="51"/>
      <c r="G35" s="45">
        <f t="shared" si="3"/>
        <v>889450</v>
      </c>
      <c r="H35" s="51"/>
      <c r="I35" s="51"/>
      <c r="J35" s="51"/>
      <c r="K35" s="51"/>
      <c r="L35" s="51"/>
      <c r="M35" s="51"/>
      <c r="N35" s="51"/>
      <c r="O35" s="51"/>
      <c r="P35" s="51">
        <v>271400</v>
      </c>
      <c r="Q35" s="51">
        <v>618050</v>
      </c>
      <c r="R35" s="51"/>
      <c r="S35" s="47"/>
    </row>
    <row r="36" spans="2:19" ht="15" hidden="1" customHeight="1" x14ac:dyDescent="0.25">
      <c r="B36" s="63"/>
      <c r="C36" s="49"/>
      <c r="D36" s="53"/>
      <c r="E36" s="45">
        <f t="shared" si="0"/>
        <v>0</v>
      </c>
      <c r="F36" s="51"/>
      <c r="G36" s="45">
        <f t="shared" si="3"/>
        <v>0</v>
      </c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47"/>
    </row>
    <row r="37" spans="2:19" ht="33.75" customHeight="1" x14ac:dyDescent="0.25">
      <c r="B37" s="42" t="s">
        <v>82</v>
      </c>
      <c r="C37" s="43" t="s">
        <v>83</v>
      </c>
      <c r="D37" s="44" t="s">
        <v>84</v>
      </c>
      <c r="E37" s="45">
        <f t="shared" si="0"/>
        <v>183212623.94999999</v>
      </c>
      <c r="F37" s="46">
        <f>SUM(F38:F39)</f>
        <v>0</v>
      </c>
      <c r="G37" s="45">
        <f t="shared" si="3"/>
        <v>183212623.94999999</v>
      </c>
      <c r="H37" s="46">
        <f t="shared" ref="H37:R37" si="8">SUM(H38:H39)</f>
        <v>0</v>
      </c>
      <c r="I37" s="46">
        <f t="shared" si="8"/>
        <v>0</v>
      </c>
      <c r="J37" s="46">
        <f t="shared" si="8"/>
        <v>0</v>
      </c>
      <c r="K37" s="46">
        <f t="shared" si="8"/>
        <v>0</v>
      </c>
      <c r="L37" s="46">
        <f t="shared" si="8"/>
        <v>0</v>
      </c>
      <c r="M37" s="46">
        <f t="shared" si="8"/>
        <v>0</v>
      </c>
      <c r="N37" s="46">
        <f t="shared" si="8"/>
        <v>0</v>
      </c>
      <c r="O37" s="46">
        <f t="shared" si="8"/>
        <v>23689134.510000002</v>
      </c>
      <c r="P37" s="46">
        <f t="shared" si="8"/>
        <v>159523489.44</v>
      </c>
      <c r="Q37" s="46">
        <f t="shared" si="8"/>
        <v>0</v>
      </c>
      <c r="R37" s="46">
        <f t="shared" si="8"/>
        <v>0</v>
      </c>
      <c r="S37" s="47"/>
    </row>
    <row r="38" spans="2:19" ht="31.7" customHeight="1" x14ac:dyDescent="0.25">
      <c r="B38" s="48" t="s">
        <v>85</v>
      </c>
      <c r="C38" s="49" t="s">
        <v>83</v>
      </c>
      <c r="D38" s="50" t="s">
        <v>86</v>
      </c>
      <c r="E38" s="45">
        <f t="shared" si="0"/>
        <v>183212623.94999999</v>
      </c>
      <c r="F38" s="51"/>
      <c r="G38" s="45">
        <f t="shared" si="3"/>
        <v>183212623.94999999</v>
      </c>
      <c r="H38" s="51"/>
      <c r="I38" s="51"/>
      <c r="J38" s="51"/>
      <c r="K38" s="51"/>
      <c r="L38" s="51"/>
      <c r="M38" s="51"/>
      <c r="N38" s="51"/>
      <c r="O38" s="51">
        <v>23689134.510000002</v>
      </c>
      <c r="P38" s="51">
        <v>159523489.44</v>
      </c>
      <c r="Q38" s="51"/>
      <c r="R38" s="51"/>
      <c r="S38" s="47"/>
    </row>
    <row r="39" spans="2:19" ht="15" hidden="1" customHeight="1" x14ac:dyDescent="0.25">
      <c r="B39" s="55"/>
      <c r="C39" s="49"/>
      <c r="D39" s="53"/>
      <c r="E39" s="45">
        <f t="shared" si="0"/>
        <v>0</v>
      </c>
      <c r="F39" s="51"/>
      <c r="G39" s="45">
        <f t="shared" si="3"/>
        <v>0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47"/>
    </row>
    <row r="40" spans="2:19" ht="22.5" customHeight="1" x14ac:dyDescent="0.25">
      <c r="B40" s="42" t="s">
        <v>87</v>
      </c>
      <c r="C40" s="43" t="s">
        <v>88</v>
      </c>
      <c r="D40" s="44" t="s">
        <v>89</v>
      </c>
      <c r="E40" s="45">
        <f t="shared" si="0"/>
        <v>-45609151.529999994</v>
      </c>
      <c r="F40" s="46">
        <f>SUM(F41:F44)</f>
        <v>0</v>
      </c>
      <c r="G40" s="45">
        <f t="shared" si="3"/>
        <v>-45609151.529999994</v>
      </c>
      <c r="H40" s="46">
        <f t="shared" ref="H40:R40" si="9">SUM(H41:H44)</f>
        <v>0</v>
      </c>
      <c r="I40" s="46">
        <f t="shared" si="9"/>
        <v>0</v>
      </c>
      <c r="J40" s="46">
        <f t="shared" si="9"/>
        <v>0</v>
      </c>
      <c r="K40" s="46">
        <f t="shared" si="9"/>
        <v>0</v>
      </c>
      <c r="L40" s="46">
        <f t="shared" si="9"/>
        <v>0</v>
      </c>
      <c r="M40" s="46">
        <f t="shared" si="9"/>
        <v>0</v>
      </c>
      <c r="N40" s="46">
        <f t="shared" si="9"/>
        <v>0</v>
      </c>
      <c r="O40" s="46">
        <f t="shared" si="9"/>
        <v>-10192907.050000001</v>
      </c>
      <c r="P40" s="46">
        <f t="shared" si="9"/>
        <v>-35410481.799999997</v>
      </c>
      <c r="Q40" s="46">
        <f t="shared" si="9"/>
        <v>-5762.679999999993</v>
      </c>
      <c r="R40" s="46">
        <f t="shared" si="9"/>
        <v>0</v>
      </c>
      <c r="S40" s="47"/>
    </row>
    <row r="41" spans="2:19" ht="15" customHeight="1" x14ac:dyDescent="0.25">
      <c r="B41" s="48" t="s">
        <v>90</v>
      </c>
      <c r="C41" s="49" t="s">
        <v>88</v>
      </c>
      <c r="D41" s="50" t="s">
        <v>91</v>
      </c>
      <c r="E41" s="45">
        <f t="shared" si="0"/>
        <v>-44861823.269999996</v>
      </c>
      <c r="F41" s="51"/>
      <c r="G41" s="45">
        <f t="shared" si="3"/>
        <v>-44861823.269999996</v>
      </c>
      <c r="H41" s="51"/>
      <c r="I41" s="51"/>
      <c r="J41" s="51"/>
      <c r="K41" s="51"/>
      <c r="L41" s="51"/>
      <c r="M41" s="51"/>
      <c r="N41" s="51"/>
      <c r="O41" s="51">
        <v>-9565868.7300000004</v>
      </c>
      <c r="P41" s="51">
        <v>-35258500.18</v>
      </c>
      <c r="Q41" s="51">
        <v>-37454.36</v>
      </c>
      <c r="R41" s="51"/>
      <c r="S41" s="47"/>
    </row>
    <row r="42" spans="2:19" ht="15" customHeight="1" x14ac:dyDescent="0.25">
      <c r="B42" s="48" t="s">
        <v>92</v>
      </c>
      <c r="C42" s="49" t="s">
        <v>88</v>
      </c>
      <c r="D42" s="50" t="s">
        <v>93</v>
      </c>
      <c r="E42" s="45">
        <f t="shared" si="0"/>
        <v>-655006.25</v>
      </c>
      <c r="F42" s="51"/>
      <c r="G42" s="45">
        <f t="shared" si="3"/>
        <v>-655006.25</v>
      </c>
      <c r="H42" s="51"/>
      <c r="I42" s="51"/>
      <c r="J42" s="51"/>
      <c r="K42" s="51"/>
      <c r="L42" s="51"/>
      <c r="M42" s="51"/>
      <c r="N42" s="51"/>
      <c r="O42" s="51">
        <v>-627038.31999999995</v>
      </c>
      <c r="P42" s="51">
        <v>-151981.62</v>
      </c>
      <c r="Q42" s="51">
        <v>124013.69</v>
      </c>
      <c r="R42" s="51"/>
      <c r="S42" s="47"/>
    </row>
    <row r="43" spans="2:19" ht="15" customHeight="1" x14ac:dyDescent="0.25">
      <c r="B43" s="48" t="s">
        <v>94</v>
      </c>
      <c r="C43" s="49" t="s">
        <v>88</v>
      </c>
      <c r="D43" s="50" t="s">
        <v>95</v>
      </c>
      <c r="E43" s="45">
        <f t="shared" si="0"/>
        <v>-92322.01</v>
      </c>
      <c r="F43" s="51"/>
      <c r="G43" s="45">
        <f t="shared" si="3"/>
        <v>-92322.01</v>
      </c>
      <c r="H43" s="51"/>
      <c r="I43" s="51"/>
      <c r="J43" s="51"/>
      <c r="K43" s="51"/>
      <c r="L43" s="51"/>
      <c r="M43" s="51"/>
      <c r="N43" s="51"/>
      <c r="O43" s="51"/>
      <c r="P43" s="51"/>
      <c r="Q43" s="51">
        <v>-92322.01</v>
      </c>
      <c r="R43" s="51"/>
      <c r="S43" s="47"/>
    </row>
    <row r="44" spans="2:19" ht="15" hidden="1" customHeight="1" x14ac:dyDescent="0.25">
      <c r="B44" s="63"/>
      <c r="C44" s="49"/>
      <c r="D44" s="53"/>
      <c r="E44" s="45">
        <f t="shared" si="0"/>
        <v>0</v>
      </c>
      <c r="F44" s="51"/>
      <c r="G44" s="45">
        <f t="shared" si="3"/>
        <v>0</v>
      </c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47"/>
    </row>
    <row r="45" spans="2:19" ht="22.5" customHeight="1" x14ac:dyDescent="0.25">
      <c r="B45" s="42" t="s">
        <v>96</v>
      </c>
      <c r="C45" s="43" t="s">
        <v>44</v>
      </c>
      <c r="D45" s="44" t="s">
        <v>97</v>
      </c>
      <c r="E45" s="45">
        <f t="shared" si="0"/>
        <v>421212.57999999996</v>
      </c>
      <c r="F45" s="46">
        <f>SUM(F46:F47)</f>
        <v>0</v>
      </c>
      <c r="G45" s="45">
        <f t="shared" si="3"/>
        <v>421212.57999999996</v>
      </c>
      <c r="H45" s="46">
        <f t="shared" ref="H45:R45" si="10">SUM(H46:H47)</f>
        <v>0</v>
      </c>
      <c r="I45" s="46">
        <f t="shared" si="10"/>
        <v>0</v>
      </c>
      <c r="J45" s="46">
        <f t="shared" si="10"/>
        <v>0</v>
      </c>
      <c r="K45" s="46">
        <f t="shared" si="10"/>
        <v>0</v>
      </c>
      <c r="L45" s="46">
        <f t="shared" si="10"/>
        <v>0</v>
      </c>
      <c r="M45" s="46">
        <f t="shared" si="10"/>
        <v>0</v>
      </c>
      <c r="N45" s="46">
        <f t="shared" si="10"/>
        <v>0</v>
      </c>
      <c r="O45" s="46">
        <f t="shared" si="10"/>
        <v>196025.54</v>
      </c>
      <c r="P45" s="46">
        <f t="shared" si="10"/>
        <v>194780.31</v>
      </c>
      <c r="Q45" s="46">
        <f t="shared" si="10"/>
        <v>30406.73</v>
      </c>
      <c r="R45" s="46">
        <f t="shared" si="10"/>
        <v>0</v>
      </c>
      <c r="S45" s="47"/>
    </row>
    <row r="46" spans="2:19" ht="15" customHeight="1" x14ac:dyDescent="0.25">
      <c r="B46" s="48" t="s">
        <v>98</v>
      </c>
      <c r="C46" s="49" t="s">
        <v>44</v>
      </c>
      <c r="D46" s="50" t="s">
        <v>99</v>
      </c>
      <c r="E46" s="45">
        <f t="shared" si="0"/>
        <v>421212.57999999996</v>
      </c>
      <c r="F46" s="51"/>
      <c r="G46" s="45">
        <f t="shared" si="3"/>
        <v>421212.57999999996</v>
      </c>
      <c r="H46" s="51"/>
      <c r="I46" s="51"/>
      <c r="J46" s="51"/>
      <c r="K46" s="51"/>
      <c r="L46" s="51"/>
      <c r="M46" s="51"/>
      <c r="N46" s="51"/>
      <c r="O46" s="51">
        <v>196025.54</v>
      </c>
      <c r="P46" s="51">
        <v>194780.31</v>
      </c>
      <c r="Q46" s="51">
        <v>30406.73</v>
      </c>
      <c r="R46" s="51"/>
      <c r="S46" s="47"/>
    </row>
    <row r="47" spans="2:19" ht="0.75" customHeight="1" x14ac:dyDescent="0.25">
      <c r="B47" s="64"/>
      <c r="C47" s="65"/>
      <c r="D47" s="66"/>
      <c r="E47" s="67"/>
      <c r="F47" s="68"/>
      <c r="G47" s="67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9"/>
      <c r="S47" s="70"/>
    </row>
    <row r="48" spans="2:19" ht="15" customHeight="1" x14ac:dyDescent="0.25">
      <c r="B48" s="71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3" t="s">
        <v>100</v>
      </c>
    </row>
    <row r="49" spans="2:19" ht="108" customHeight="1" x14ac:dyDescent="0.25">
      <c r="B49" s="29" t="s">
        <v>25</v>
      </c>
      <c r="C49" s="30" t="s">
        <v>26</v>
      </c>
      <c r="D49" s="30" t="s">
        <v>27</v>
      </c>
      <c r="E49" s="31" t="s">
        <v>28</v>
      </c>
      <c r="F49" s="31" t="s">
        <v>29</v>
      </c>
      <c r="G49" s="31" t="s">
        <v>30</v>
      </c>
      <c r="H49" s="31" t="s">
        <v>31</v>
      </c>
      <c r="I49" s="31" t="s">
        <v>32</v>
      </c>
      <c r="J49" s="30" t="s">
        <v>33</v>
      </c>
      <c r="K49" s="30" t="s">
        <v>34</v>
      </c>
      <c r="L49" s="30" t="s">
        <v>35</v>
      </c>
      <c r="M49" s="30" t="s">
        <v>36</v>
      </c>
      <c r="N49" s="30" t="s">
        <v>37</v>
      </c>
      <c r="O49" s="30" t="s">
        <v>38</v>
      </c>
      <c r="P49" s="30" t="s">
        <v>39</v>
      </c>
      <c r="Q49" s="30" t="s">
        <v>40</v>
      </c>
      <c r="R49" s="32" t="s">
        <v>41</v>
      </c>
    </row>
    <row r="50" spans="2:19" ht="15" customHeight="1" x14ac:dyDescent="0.25">
      <c r="B50" s="74">
        <v>1</v>
      </c>
      <c r="C50" s="35">
        <v>2</v>
      </c>
      <c r="D50" s="35">
        <v>3</v>
      </c>
      <c r="E50" s="35">
        <v>4</v>
      </c>
      <c r="F50" s="35">
        <v>5</v>
      </c>
      <c r="G50" s="35">
        <v>6</v>
      </c>
      <c r="H50" s="35">
        <v>7</v>
      </c>
      <c r="I50" s="35">
        <v>8</v>
      </c>
      <c r="J50" s="35">
        <v>9</v>
      </c>
      <c r="K50" s="35">
        <v>10</v>
      </c>
      <c r="L50" s="35">
        <v>11</v>
      </c>
      <c r="M50" s="35">
        <v>12</v>
      </c>
      <c r="N50" s="35">
        <v>13</v>
      </c>
      <c r="O50" s="35">
        <v>14</v>
      </c>
      <c r="P50" s="35">
        <v>15</v>
      </c>
      <c r="Q50" s="35">
        <v>16</v>
      </c>
      <c r="R50" s="35">
        <v>17</v>
      </c>
      <c r="S50" s="47"/>
    </row>
    <row r="51" spans="2:19" ht="33.75" customHeight="1" x14ac:dyDescent="0.25">
      <c r="B51" s="42" t="s">
        <v>101</v>
      </c>
      <c r="C51" s="75" t="s">
        <v>47</v>
      </c>
      <c r="D51" s="76" t="s">
        <v>102</v>
      </c>
      <c r="E51" s="40">
        <f t="shared" ref="E51:E82" si="11">G51+R51-F51</f>
        <v>204302174.44</v>
      </c>
      <c r="F51" s="77">
        <f>SUM(F52:F55)</f>
        <v>0</v>
      </c>
      <c r="G51" s="40">
        <f t="shared" ref="G51:G82" si="12">I51+J51+K51+N51+P51+L51+M51+O51+Q51-H51</f>
        <v>204302174.44</v>
      </c>
      <c r="H51" s="77">
        <f t="shared" ref="H51:R51" si="13">SUM(H52:H55)</f>
        <v>0</v>
      </c>
      <c r="I51" s="77">
        <f t="shared" si="13"/>
        <v>0</v>
      </c>
      <c r="J51" s="77">
        <f t="shared" si="13"/>
        <v>0</v>
      </c>
      <c r="K51" s="77">
        <f t="shared" si="13"/>
        <v>0</v>
      </c>
      <c r="L51" s="77">
        <f t="shared" si="13"/>
        <v>0</v>
      </c>
      <c r="M51" s="77">
        <f t="shared" si="13"/>
        <v>0</v>
      </c>
      <c r="N51" s="77">
        <f t="shared" si="13"/>
        <v>0</v>
      </c>
      <c r="O51" s="77">
        <f t="shared" si="13"/>
        <v>116303361.58</v>
      </c>
      <c r="P51" s="77">
        <f t="shared" si="13"/>
        <v>86539400.109999999</v>
      </c>
      <c r="Q51" s="77">
        <f t="shared" si="13"/>
        <v>1459412.75</v>
      </c>
      <c r="R51" s="77">
        <f t="shared" si="13"/>
        <v>0</v>
      </c>
      <c r="S51" s="47"/>
    </row>
    <row r="52" spans="2:19" ht="41.65" customHeight="1" x14ac:dyDescent="0.25">
      <c r="B52" s="48" t="s">
        <v>103</v>
      </c>
      <c r="C52" s="49" t="s">
        <v>47</v>
      </c>
      <c r="D52" s="50" t="s">
        <v>104</v>
      </c>
      <c r="E52" s="45">
        <f t="shared" si="11"/>
        <v>1172017.8899999999</v>
      </c>
      <c r="F52" s="54"/>
      <c r="G52" s="45">
        <f t="shared" si="12"/>
        <v>1172017.8899999999</v>
      </c>
      <c r="H52" s="54"/>
      <c r="I52" s="54"/>
      <c r="J52" s="54"/>
      <c r="K52" s="54"/>
      <c r="L52" s="54"/>
      <c r="M52" s="54"/>
      <c r="N52" s="54"/>
      <c r="O52" s="54">
        <v>1172017.8899999999</v>
      </c>
      <c r="P52" s="54"/>
      <c r="Q52" s="54"/>
      <c r="R52" s="54"/>
      <c r="S52" s="47"/>
    </row>
    <row r="53" spans="2:19" ht="41.65" customHeight="1" x14ac:dyDescent="0.25">
      <c r="B53" s="48" t="s">
        <v>105</v>
      </c>
      <c r="C53" s="49" t="s">
        <v>47</v>
      </c>
      <c r="D53" s="50" t="s">
        <v>106</v>
      </c>
      <c r="E53" s="45">
        <f t="shared" si="11"/>
        <v>201953410.31</v>
      </c>
      <c r="F53" s="54"/>
      <c r="G53" s="45">
        <f t="shared" si="12"/>
        <v>201953410.31</v>
      </c>
      <c r="H53" s="54"/>
      <c r="I53" s="54"/>
      <c r="J53" s="54"/>
      <c r="K53" s="54"/>
      <c r="L53" s="54"/>
      <c r="M53" s="54"/>
      <c r="N53" s="54"/>
      <c r="O53" s="54">
        <v>115131343.69</v>
      </c>
      <c r="P53" s="54">
        <v>86539400.109999999</v>
      </c>
      <c r="Q53" s="54">
        <v>282666.51</v>
      </c>
      <c r="R53" s="54"/>
      <c r="S53" s="47"/>
    </row>
    <row r="54" spans="2:19" ht="15" customHeight="1" x14ac:dyDescent="0.25">
      <c r="B54" s="48" t="s">
        <v>107</v>
      </c>
      <c r="C54" s="49" t="s">
        <v>47</v>
      </c>
      <c r="D54" s="50" t="s">
        <v>108</v>
      </c>
      <c r="E54" s="45">
        <f t="shared" si="11"/>
        <v>1176746.24</v>
      </c>
      <c r="F54" s="54"/>
      <c r="G54" s="45">
        <f t="shared" si="12"/>
        <v>1176746.24</v>
      </c>
      <c r="H54" s="54"/>
      <c r="I54" s="54"/>
      <c r="J54" s="54"/>
      <c r="K54" s="54"/>
      <c r="L54" s="54"/>
      <c r="M54" s="54"/>
      <c r="N54" s="54"/>
      <c r="O54" s="54"/>
      <c r="P54" s="54"/>
      <c r="Q54" s="54">
        <v>1176746.24</v>
      </c>
      <c r="R54" s="54"/>
      <c r="S54" s="47"/>
    </row>
    <row r="55" spans="2:19" ht="15" hidden="1" customHeight="1" x14ac:dyDescent="0.25">
      <c r="B55" s="55"/>
      <c r="C55" s="49"/>
      <c r="D55" s="53"/>
      <c r="E55" s="45">
        <f t="shared" si="11"/>
        <v>0</v>
      </c>
      <c r="F55" s="78"/>
      <c r="G55" s="45">
        <f t="shared" si="12"/>
        <v>0</v>
      </c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47"/>
    </row>
    <row r="56" spans="2:19" ht="33.75" customHeight="1" x14ac:dyDescent="0.25">
      <c r="B56" s="79" t="s">
        <v>109</v>
      </c>
      <c r="C56" s="80" t="s">
        <v>75</v>
      </c>
      <c r="D56" s="81" t="s">
        <v>110</v>
      </c>
      <c r="E56" s="45">
        <f t="shared" si="11"/>
        <v>1021496857.66</v>
      </c>
      <c r="F56" s="45">
        <f>F57+F62+F70+F73+F79+F83+F89+F93+F96</f>
        <v>0</v>
      </c>
      <c r="G56" s="45">
        <f t="shared" si="12"/>
        <v>1021496857.66</v>
      </c>
      <c r="H56" s="45">
        <f t="shared" ref="H56:R56" si="14">H57+H62+H70+H73+H79+H83+H89+H93+H96</f>
        <v>52967478.43</v>
      </c>
      <c r="I56" s="45">
        <f t="shared" si="14"/>
        <v>0</v>
      </c>
      <c r="J56" s="45">
        <f t="shared" si="14"/>
        <v>0</v>
      </c>
      <c r="K56" s="45">
        <f t="shared" si="14"/>
        <v>0</v>
      </c>
      <c r="L56" s="45">
        <f t="shared" si="14"/>
        <v>0</v>
      </c>
      <c r="M56" s="45">
        <f t="shared" si="14"/>
        <v>0</v>
      </c>
      <c r="N56" s="45">
        <f t="shared" si="14"/>
        <v>0</v>
      </c>
      <c r="O56" s="45">
        <f t="shared" si="14"/>
        <v>795134359.81999993</v>
      </c>
      <c r="P56" s="45">
        <f t="shared" si="14"/>
        <v>230696475.34999999</v>
      </c>
      <c r="Q56" s="45">
        <f t="shared" si="14"/>
        <v>48633500.920000002</v>
      </c>
      <c r="R56" s="45">
        <f t="shared" si="14"/>
        <v>0</v>
      </c>
      <c r="S56" s="47"/>
    </row>
    <row r="57" spans="2:19" ht="33.75" customHeight="1" x14ac:dyDescent="0.25">
      <c r="B57" s="42" t="s">
        <v>111</v>
      </c>
      <c r="C57" s="43" t="s">
        <v>84</v>
      </c>
      <c r="D57" s="44" t="s">
        <v>112</v>
      </c>
      <c r="E57" s="45">
        <f t="shared" si="11"/>
        <v>159118877.59</v>
      </c>
      <c r="F57" s="46">
        <f>SUM(F58:F61)</f>
        <v>0</v>
      </c>
      <c r="G57" s="45">
        <f t="shared" si="12"/>
        <v>159118877.59</v>
      </c>
      <c r="H57" s="46">
        <f t="shared" ref="H57:R57" si="15">SUM(H58:H61)</f>
        <v>0</v>
      </c>
      <c r="I57" s="46">
        <f t="shared" si="15"/>
        <v>0</v>
      </c>
      <c r="J57" s="46">
        <f t="shared" si="15"/>
        <v>0</v>
      </c>
      <c r="K57" s="46">
        <f t="shared" si="15"/>
        <v>0</v>
      </c>
      <c r="L57" s="46">
        <f t="shared" si="15"/>
        <v>0</v>
      </c>
      <c r="M57" s="46">
        <f t="shared" si="15"/>
        <v>0</v>
      </c>
      <c r="N57" s="46">
        <f t="shared" si="15"/>
        <v>0</v>
      </c>
      <c r="O57" s="46">
        <f t="shared" si="15"/>
        <v>126101130.33</v>
      </c>
      <c r="P57" s="46">
        <f t="shared" si="15"/>
        <v>15928155.83</v>
      </c>
      <c r="Q57" s="46">
        <f t="shared" si="15"/>
        <v>17089591.43</v>
      </c>
      <c r="R57" s="46">
        <f t="shared" si="15"/>
        <v>0</v>
      </c>
      <c r="S57" s="47"/>
    </row>
    <row r="58" spans="2:19" ht="15" customHeight="1" x14ac:dyDescent="0.25">
      <c r="B58" s="48" t="s">
        <v>113</v>
      </c>
      <c r="C58" s="49" t="s">
        <v>84</v>
      </c>
      <c r="D58" s="50" t="s">
        <v>114</v>
      </c>
      <c r="E58" s="45">
        <f t="shared" si="11"/>
        <v>119877121.12</v>
      </c>
      <c r="F58" s="51"/>
      <c r="G58" s="45">
        <f t="shared" si="12"/>
        <v>119877121.12</v>
      </c>
      <c r="H58" s="51"/>
      <c r="I58" s="51"/>
      <c r="J58" s="51"/>
      <c r="K58" s="51"/>
      <c r="L58" s="51"/>
      <c r="M58" s="51"/>
      <c r="N58" s="51"/>
      <c r="O58" s="51">
        <v>95073767.650000006</v>
      </c>
      <c r="P58" s="51">
        <v>11878708.25</v>
      </c>
      <c r="Q58" s="51">
        <v>12924645.220000001</v>
      </c>
      <c r="R58" s="51"/>
      <c r="S58" s="47"/>
    </row>
    <row r="59" spans="2:19" ht="21.4" customHeight="1" x14ac:dyDescent="0.25">
      <c r="B59" s="48" t="s">
        <v>115</v>
      </c>
      <c r="C59" s="49" t="s">
        <v>84</v>
      </c>
      <c r="D59" s="50" t="s">
        <v>116</v>
      </c>
      <c r="E59" s="45">
        <f t="shared" si="11"/>
        <v>3470543.71</v>
      </c>
      <c r="F59" s="51"/>
      <c r="G59" s="45">
        <f t="shared" si="12"/>
        <v>3470543.71</v>
      </c>
      <c r="H59" s="51"/>
      <c r="I59" s="51"/>
      <c r="J59" s="51"/>
      <c r="K59" s="51"/>
      <c r="L59" s="51"/>
      <c r="M59" s="51"/>
      <c r="N59" s="51"/>
      <c r="O59" s="51">
        <v>2641943.71</v>
      </c>
      <c r="P59" s="51">
        <v>481200</v>
      </c>
      <c r="Q59" s="51">
        <v>347400</v>
      </c>
      <c r="R59" s="51"/>
      <c r="S59" s="47"/>
    </row>
    <row r="60" spans="2:19" ht="15" customHeight="1" x14ac:dyDescent="0.25">
      <c r="B60" s="48" t="s">
        <v>117</v>
      </c>
      <c r="C60" s="49" t="s">
        <v>84</v>
      </c>
      <c r="D60" s="50" t="s">
        <v>118</v>
      </c>
      <c r="E60" s="45">
        <f t="shared" si="11"/>
        <v>35771212.759999998</v>
      </c>
      <c r="F60" s="51"/>
      <c r="G60" s="45">
        <f t="shared" si="12"/>
        <v>35771212.759999998</v>
      </c>
      <c r="H60" s="51"/>
      <c r="I60" s="51"/>
      <c r="J60" s="51"/>
      <c r="K60" s="51"/>
      <c r="L60" s="51"/>
      <c r="M60" s="51"/>
      <c r="N60" s="51"/>
      <c r="O60" s="51">
        <v>28385418.969999999</v>
      </c>
      <c r="P60" s="51">
        <v>3568247.58</v>
      </c>
      <c r="Q60" s="51">
        <v>3817546.21</v>
      </c>
      <c r="R60" s="51"/>
      <c r="S60" s="47"/>
    </row>
    <row r="61" spans="2:19" ht="15" hidden="1" customHeight="1" x14ac:dyDescent="0.25">
      <c r="B61" s="63"/>
      <c r="C61" s="49"/>
      <c r="D61" s="53"/>
      <c r="E61" s="45">
        <f t="shared" si="11"/>
        <v>0</v>
      </c>
      <c r="F61" s="51"/>
      <c r="G61" s="45">
        <f t="shared" si="12"/>
        <v>0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47"/>
    </row>
    <row r="62" spans="2:19" ht="22.5" customHeight="1" x14ac:dyDescent="0.25">
      <c r="B62" s="42" t="s">
        <v>119</v>
      </c>
      <c r="C62" s="43" t="s">
        <v>89</v>
      </c>
      <c r="D62" s="44" t="s">
        <v>120</v>
      </c>
      <c r="E62" s="45">
        <f t="shared" si="11"/>
        <v>144589351.16000003</v>
      </c>
      <c r="F62" s="46">
        <f>SUM(F63:F69)</f>
        <v>0</v>
      </c>
      <c r="G62" s="45">
        <f t="shared" si="12"/>
        <v>144589351.16000003</v>
      </c>
      <c r="H62" s="46">
        <f t="shared" ref="H62:R62" si="16">SUM(H63:H69)</f>
        <v>0</v>
      </c>
      <c r="I62" s="46">
        <f t="shared" si="16"/>
        <v>0</v>
      </c>
      <c r="J62" s="46">
        <f t="shared" si="16"/>
        <v>0</v>
      </c>
      <c r="K62" s="46">
        <f t="shared" si="16"/>
        <v>0</v>
      </c>
      <c r="L62" s="46">
        <f t="shared" si="16"/>
        <v>0</v>
      </c>
      <c r="M62" s="46">
        <f t="shared" si="16"/>
        <v>0</v>
      </c>
      <c r="N62" s="46">
        <f t="shared" si="16"/>
        <v>0</v>
      </c>
      <c r="O62" s="46">
        <f t="shared" si="16"/>
        <v>44045353.219999999</v>
      </c>
      <c r="P62" s="46">
        <f t="shared" si="16"/>
        <v>73071985.770000011</v>
      </c>
      <c r="Q62" s="46">
        <f t="shared" si="16"/>
        <v>27472012.170000002</v>
      </c>
      <c r="R62" s="46">
        <f t="shared" si="16"/>
        <v>0</v>
      </c>
      <c r="S62" s="47"/>
    </row>
    <row r="63" spans="2:19" ht="15" customHeight="1" x14ac:dyDescent="0.25">
      <c r="B63" s="48" t="s">
        <v>121</v>
      </c>
      <c r="C63" s="49" t="s">
        <v>89</v>
      </c>
      <c r="D63" s="50" t="s">
        <v>122</v>
      </c>
      <c r="E63" s="45">
        <f t="shared" si="11"/>
        <v>2121097.91</v>
      </c>
      <c r="F63" s="51"/>
      <c r="G63" s="45">
        <f t="shared" si="12"/>
        <v>2121097.91</v>
      </c>
      <c r="H63" s="51"/>
      <c r="I63" s="51"/>
      <c r="J63" s="51"/>
      <c r="K63" s="51"/>
      <c r="L63" s="51"/>
      <c r="M63" s="51"/>
      <c r="N63" s="51"/>
      <c r="O63" s="51">
        <v>1678400.63</v>
      </c>
      <c r="P63" s="51">
        <v>248624.81</v>
      </c>
      <c r="Q63" s="51">
        <v>194072.47</v>
      </c>
      <c r="R63" s="51"/>
      <c r="S63" s="47"/>
    </row>
    <row r="64" spans="2:19" ht="15" customHeight="1" x14ac:dyDescent="0.25">
      <c r="B64" s="48" t="s">
        <v>123</v>
      </c>
      <c r="C64" s="49" t="s">
        <v>89</v>
      </c>
      <c r="D64" s="50" t="s">
        <v>124</v>
      </c>
      <c r="E64" s="45">
        <f t="shared" si="11"/>
        <v>12299983.23</v>
      </c>
      <c r="F64" s="51"/>
      <c r="G64" s="45">
        <f t="shared" si="12"/>
        <v>12299983.23</v>
      </c>
      <c r="H64" s="51"/>
      <c r="I64" s="51"/>
      <c r="J64" s="51"/>
      <c r="K64" s="51"/>
      <c r="L64" s="51"/>
      <c r="M64" s="51"/>
      <c r="N64" s="51"/>
      <c r="O64" s="51">
        <v>9322055.75</v>
      </c>
      <c r="P64" s="51">
        <v>2977927.48</v>
      </c>
      <c r="Q64" s="51"/>
      <c r="R64" s="51"/>
      <c r="S64" s="47"/>
    </row>
    <row r="65" spans="2:19" ht="15" customHeight="1" x14ac:dyDescent="0.25">
      <c r="B65" s="48" t="s">
        <v>125</v>
      </c>
      <c r="C65" s="49" t="s">
        <v>89</v>
      </c>
      <c r="D65" s="50" t="s">
        <v>126</v>
      </c>
      <c r="E65" s="45">
        <f t="shared" si="11"/>
        <v>29620071.509999998</v>
      </c>
      <c r="F65" s="51"/>
      <c r="G65" s="45">
        <f t="shared" si="12"/>
        <v>29620071.509999998</v>
      </c>
      <c r="H65" s="51"/>
      <c r="I65" s="51"/>
      <c r="J65" s="51"/>
      <c r="K65" s="51"/>
      <c r="L65" s="51"/>
      <c r="M65" s="51"/>
      <c r="N65" s="51"/>
      <c r="O65" s="51">
        <v>3235049.07</v>
      </c>
      <c r="P65" s="51">
        <v>20716331.559999999</v>
      </c>
      <c r="Q65" s="51">
        <v>5668690.8799999999</v>
      </c>
      <c r="R65" s="51"/>
      <c r="S65" s="47"/>
    </row>
    <row r="66" spans="2:19" ht="15" customHeight="1" x14ac:dyDescent="0.25">
      <c r="B66" s="48" t="s">
        <v>127</v>
      </c>
      <c r="C66" s="49" t="s">
        <v>89</v>
      </c>
      <c r="D66" s="50" t="s">
        <v>128</v>
      </c>
      <c r="E66" s="45">
        <f t="shared" si="11"/>
        <v>89989442.5</v>
      </c>
      <c r="F66" s="51"/>
      <c r="G66" s="45">
        <f t="shared" si="12"/>
        <v>89989442.5</v>
      </c>
      <c r="H66" s="51"/>
      <c r="I66" s="51"/>
      <c r="J66" s="51"/>
      <c r="K66" s="51"/>
      <c r="L66" s="51"/>
      <c r="M66" s="51"/>
      <c r="N66" s="51"/>
      <c r="O66" s="51">
        <v>24395729.23</v>
      </c>
      <c r="P66" s="51">
        <v>45334448.630000003</v>
      </c>
      <c r="Q66" s="51">
        <v>20259264.640000001</v>
      </c>
      <c r="R66" s="51"/>
      <c r="S66" s="47"/>
    </row>
    <row r="67" spans="2:19" ht="15" customHeight="1" x14ac:dyDescent="0.25">
      <c r="B67" s="48" t="s">
        <v>129</v>
      </c>
      <c r="C67" s="49" t="s">
        <v>89</v>
      </c>
      <c r="D67" s="50" t="s">
        <v>130</v>
      </c>
      <c r="E67" s="45">
        <f t="shared" si="11"/>
        <v>10526006.370000001</v>
      </c>
      <c r="F67" s="51"/>
      <c r="G67" s="45">
        <f t="shared" si="12"/>
        <v>10526006.370000001</v>
      </c>
      <c r="H67" s="51"/>
      <c r="I67" s="51"/>
      <c r="J67" s="51"/>
      <c r="K67" s="51"/>
      <c r="L67" s="51"/>
      <c r="M67" s="51"/>
      <c r="N67" s="51"/>
      <c r="O67" s="51">
        <v>5403789.4699999997</v>
      </c>
      <c r="P67" s="51">
        <v>3791601.93</v>
      </c>
      <c r="Q67" s="51">
        <v>1330614.97</v>
      </c>
      <c r="R67" s="51"/>
      <c r="S67" s="47"/>
    </row>
    <row r="68" spans="2:19" ht="15" customHeight="1" x14ac:dyDescent="0.25">
      <c r="B68" s="48" t="s">
        <v>131</v>
      </c>
      <c r="C68" s="49" t="s">
        <v>89</v>
      </c>
      <c r="D68" s="50" t="s">
        <v>132</v>
      </c>
      <c r="E68" s="45">
        <f t="shared" si="11"/>
        <v>32749.64</v>
      </c>
      <c r="F68" s="51"/>
      <c r="G68" s="45">
        <f t="shared" si="12"/>
        <v>32749.64</v>
      </c>
      <c r="H68" s="51"/>
      <c r="I68" s="51"/>
      <c r="J68" s="51"/>
      <c r="K68" s="51"/>
      <c r="L68" s="51"/>
      <c r="M68" s="51"/>
      <c r="N68" s="51"/>
      <c r="O68" s="51">
        <v>10329.07</v>
      </c>
      <c r="P68" s="51">
        <v>3051.36</v>
      </c>
      <c r="Q68" s="51">
        <v>19369.21</v>
      </c>
      <c r="R68" s="51"/>
      <c r="S68" s="47"/>
    </row>
    <row r="69" spans="2:19" ht="15" hidden="1" customHeight="1" x14ac:dyDescent="0.25">
      <c r="B69" s="63"/>
      <c r="C69" s="49"/>
      <c r="D69" s="53"/>
      <c r="E69" s="45">
        <f t="shared" si="11"/>
        <v>0</v>
      </c>
      <c r="F69" s="51"/>
      <c r="G69" s="45">
        <f t="shared" si="12"/>
        <v>0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47"/>
    </row>
    <row r="70" spans="2:19" ht="33.75" customHeight="1" x14ac:dyDescent="0.25">
      <c r="B70" s="42" t="s">
        <v>133</v>
      </c>
      <c r="C70" s="43" t="s">
        <v>102</v>
      </c>
      <c r="D70" s="44" t="s">
        <v>134</v>
      </c>
      <c r="E70" s="45">
        <f t="shared" si="11"/>
        <v>68149.63</v>
      </c>
      <c r="F70" s="46">
        <f>SUM(F71:F72)</f>
        <v>0</v>
      </c>
      <c r="G70" s="45">
        <f t="shared" si="12"/>
        <v>68149.63</v>
      </c>
      <c r="H70" s="46">
        <f t="shared" ref="H70:R70" si="17">SUM(H71:H72)</f>
        <v>0</v>
      </c>
      <c r="I70" s="46">
        <f t="shared" si="17"/>
        <v>0</v>
      </c>
      <c r="J70" s="46">
        <f t="shared" si="17"/>
        <v>0</v>
      </c>
      <c r="K70" s="46">
        <f t="shared" si="17"/>
        <v>0</v>
      </c>
      <c r="L70" s="46">
        <f t="shared" si="17"/>
        <v>0</v>
      </c>
      <c r="M70" s="46">
        <f t="shared" si="17"/>
        <v>0</v>
      </c>
      <c r="N70" s="46">
        <f t="shared" si="17"/>
        <v>0</v>
      </c>
      <c r="O70" s="46">
        <f t="shared" si="17"/>
        <v>68149.63</v>
      </c>
      <c r="P70" s="46">
        <f t="shared" si="17"/>
        <v>0</v>
      </c>
      <c r="Q70" s="46">
        <f t="shared" si="17"/>
        <v>0</v>
      </c>
      <c r="R70" s="46">
        <f t="shared" si="17"/>
        <v>0</v>
      </c>
      <c r="S70" s="47"/>
    </row>
    <row r="71" spans="2:19" ht="15" customHeight="1" x14ac:dyDescent="0.25">
      <c r="B71" s="48" t="s">
        <v>135</v>
      </c>
      <c r="C71" s="49" t="s">
        <v>102</v>
      </c>
      <c r="D71" s="50" t="s">
        <v>136</v>
      </c>
      <c r="E71" s="45">
        <f t="shared" si="11"/>
        <v>68149.63</v>
      </c>
      <c r="F71" s="54"/>
      <c r="G71" s="45">
        <f t="shared" si="12"/>
        <v>68149.63</v>
      </c>
      <c r="H71" s="51"/>
      <c r="I71" s="51"/>
      <c r="J71" s="51"/>
      <c r="K71" s="51"/>
      <c r="L71" s="51"/>
      <c r="M71" s="51"/>
      <c r="N71" s="51"/>
      <c r="O71" s="51">
        <v>68149.63</v>
      </c>
      <c r="P71" s="51"/>
      <c r="Q71" s="51"/>
      <c r="R71" s="51"/>
      <c r="S71" s="47"/>
    </row>
    <row r="72" spans="2:19" ht="15" hidden="1" customHeight="1" x14ac:dyDescent="0.25">
      <c r="B72" s="63"/>
      <c r="C72" s="49"/>
      <c r="D72" s="53"/>
      <c r="E72" s="45">
        <f t="shared" si="11"/>
        <v>0</v>
      </c>
      <c r="F72" s="54"/>
      <c r="G72" s="45">
        <f t="shared" si="12"/>
        <v>0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47"/>
    </row>
    <row r="73" spans="2:19" ht="33.75" customHeight="1" x14ac:dyDescent="0.25">
      <c r="B73" s="42" t="s">
        <v>137</v>
      </c>
      <c r="C73" s="43" t="s">
        <v>112</v>
      </c>
      <c r="D73" s="44" t="s">
        <v>138</v>
      </c>
      <c r="E73" s="45">
        <f t="shared" si="11"/>
        <v>583815828.73000002</v>
      </c>
      <c r="F73" s="46">
        <f>SUM(F74:F78)</f>
        <v>0</v>
      </c>
      <c r="G73" s="45">
        <f t="shared" si="12"/>
        <v>583815828.73000002</v>
      </c>
      <c r="H73" s="46">
        <f t="shared" ref="H73:R73" si="18">SUM(H74:H78)</f>
        <v>0</v>
      </c>
      <c r="I73" s="46">
        <f t="shared" si="18"/>
        <v>0</v>
      </c>
      <c r="J73" s="46">
        <f t="shared" si="18"/>
        <v>0</v>
      </c>
      <c r="K73" s="46">
        <f t="shared" si="18"/>
        <v>0</v>
      </c>
      <c r="L73" s="46">
        <f t="shared" si="18"/>
        <v>0</v>
      </c>
      <c r="M73" s="46">
        <f t="shared" si="18"/>
        <v>0</v>
      </c>
      <c r="N73" s="46">
        <f t="shared" si="18"/>
        <v>0</v>
      </c>
      <c r="O73" s="46">
        <f t="shared" si="18"/>
        <v>528758543.03000003</v>
      </c>
      <c r="P73" s="46">
        <f t="shared" si="18"/>
        <v>55057285.700000003</v>
      </c>
      <c r="Q73" s="46">
        <f t="shared" si="18"/>
        <v>0</v>
      </c>
      <c r="R73" s="46">
        <f t="shared" si="18"/>
        <v>0</v>
      </c>
      <c r="S73" s="47"/>
    </row>
    <row r="74" spans="2:19" ht="31.7" customHeight="1" x14ac:dyDescent="0.25">
      <c r="B74" s="48" t="s">
        <v>139</v>
      </c>
      <c r="C74" s="49" t="s">
        <v>112</v>
      </c>
      <c r="D74" s="50" t="s">
        <v>140</v>
      </c>
      <c r="E74" s="45">
        <f t="shared" si="11"/>
        <v>569865444.25999999</v>
      </c>
      <c r="F74" s="51"/>
      <c r="G74" s="45">
        <f t="shared" si="12"/>
        <v>569865444.25999999</v>
      </c>
      <c r="H74" s="51"/>
      <c r="I74" s="51"/>
      <c r="J74" s="51"/>
      <c r="K74" s="51"/>
      <c r="L74" s="51"/>
      <c r="M74" s="51"/>
      <c r="N74" s="51"/>
      <c r="O74" s="51">
        <v>523013354.48000002</v>
      </c>
      <c r="P74" s="51">
        <v>46852089.780000001</v>
      </c>
      <c r="Q74" s="51"/>
      <c r="R74" s="51"/>
      <c r="S74" s="47"/>
    </row>
    <row r="75" spans="2:19" ht="31.7" customHeight="1" x14ac:dyDescent="0.25">
      <c r="B75" s="48" t="s">
        <v>141</v>
      </c>
      <c r="C75" s="49" t="s">
        <v>112</v>
      </c>
      <c r="D75" s="50" t="s">
        <v>142</v>
      </c>
      <c r="E75" s="45">
        <f t="shared" si="11"/>
        <v>2409911.98</v>
      </c>
      <c r="F75" s="51"/>
      <c r="G75" s="45">
        <f t="shared" si="12"/>
        <v>2409911.98</v>
      </c>
      <c r="H75" s="51"/>
      <c r="I75" s="51"/>
      <c r="J75" s="51"/>
      <c r="K75" s="51"/>
      <c r="L75" s="51"/>
      <c r="M75" s="51"/>
      <c r="N75" s="51"/>
      <c r="O75" s="51">
        <v>2409911.98</v>
      </c>
      <c r="P75" s="51"/>
      <c r="Q75" s="51"/>
      <c r="R75" s="51"/>
      <c r="S75" s="47"/>
    </row>
    <row r="76" spans="2:19" ht="41.65" customHeight="1" x14ac:dyDescent="0.25">
      <c r="B76" s="48" t="s">
        <v>143</v>
      </c>
      <c r="C76" s="49" t="s">
        <v>112</v>
      </c>
      <c r="D76" s="50" t="s">
        <v>144</v>
      </c>
      <c r="E76" s="45">
        <f t="shared" si="11"/>
        <v>2404267.79</v>
      </c>
      <c r="F76" s="51"/>
      <c r="G76" s="45">
        <f t="shared" si="12"/>
        <v>2404267.79</v>
      </c>
      <c r="H76" s="51"/>
      <c r="I76" s="51"/>
      <c r="J76" s="51"/>
      <c r="K76" s="51"/>
      <c r="L76" s="51"/>
      <c r="M76" s="51"/>
      <c r="N76" s="51"/>
      <c r="O76" s="51">
        <v>2404267.79</v>
      </c>
      <c r="P76" s="51"/>
      <c r="Q76" s="51"/>
      <c r="R76" s="51"/>
      <c r="S76" s="47"/>
    </row>
    <row r="77" spans="2:19" ht="41.65" customHeight="1" x14ac:dyDescent="0.25">
      <c r="B77" s="48" t="s">
        <v>145</v>
      </c>
      <c r="C77" s="49" t="s">
        <v>112</v>
      </c>
      <c r="D77" s="50" t="s">
        <v>146</v>
      </c>
      <c r="E77" s="45">
        <f t="shared" si="11"/>
        <v>9136204.6999999993</v>
      </c>
      <c r="F77" s="51"/>
      <c r="G77" s="45">
        <f t="shared" si="12"/>
        <v>9136204.6999999993</v>
      </c>
      <c r="H77" s="51"/>
      <c r="I77" s="51"/>
      <c r="J77" s="51"/>
      <c r="K77" s="51"/>
      <c r="L77" s="51"/>
      <c r="M77" s="51"/>
      <c r="N77" s="51"/>
      <c r="O77" s="51">
        <v>931008.78</v>
      </c>
      <c r="P77" s="51">
        <v>8205195.9199999999</v>
      </c>
      <c r="Q77" s="51"/>
      <c r="R77" s="51"/>
      <c r="S77" s="47"/>
    </row>
    <row r="78" spans="2:19" ht="15" hidden="1" customHeight="1" x14ac:dyDescent="0.25">
      <c r="B78" s="63"/>
      <c r="C78" s="49"/>
      <c r="D78" s="53"/>
      <c r="E78" s="45">
        <f t="shared" si="11"/>
        <v>0</v>
      </c>
      <c r="F78" s="51"/>
      <c r="G78" s="45">
        <f t="shared" si="12"/>
        <v>0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47"/>
    </row>
    <row r="79" spans="2:19" ht="22.5" customHeight="1" x14ac:dyDescent="0.25">
      <c r="B79" s="42" t="s">
        <v>147</v>
      </c>
      <c r="C79" s="43" t="s">
        <v>134</v>
      </c>
      <c r="D79" s="44" t="s">
        <v>148</v>
      </c>
      <c r="E79" s="45">
        <f t="shared" si="11"/>
        <v>216372.90999999642</v>
      </c>
      <c r="F79" s="46">
        <f>SUM(F80:F82)</f>
        <v>0</v>
      </c>
      <c r="G79" s="45">
        <f t="shared" si="12"/>
        <v>216372.90999999642</v>
      </c>
      <c r="H79" s="46">
        <f t="shared" ref="H79:R79" si="19">SUM(H80:H82)</f>
        <v>52967478.43</v>
      </c>
      <c r="I79" s="46">
        <f t="shared" si="19"/>
        <v>0</v>
      </c>
      <c r="J79" s="46">
        <f t="shared" si="19"/>
        <v>0</v>
      </c>
      <c r="K79" s="46">
        <f t="shared" si="19"/>
        <v>0</v>
      </c>
      <c r="L79" s="46">
        <f t="shared" si="19"/>
        <v>0</v>
      </c>
      <c r="M79" s="46">
        <f t="shared" si="19"/>
        <v>0</v>
      </c>
      <c r="N79" s="46">
        <f t="shared" si="19"/>
        <v>0</v>
      </c>
      <c r="O79" s="46">
        <f t="shared" si="19"/>
        <v>51625054.369999997</v>
      </c>
      <c r="P79" s="46">
        <f t="shared" si="19"/>
        <v>977490.97000000009</v>
      </c>
      <c r="Q79" s="46">
        <f t="shared" si="19"/>
        <v>581306</v>
      </c>
      <c r="R79" s="46">
        <f t="shared" si="19"/>
        <v>0</v>
      </c>
      <c r="S79" s="47"/>
    </row>
    <row r="80" spans="2:19" ht="31.7" customHeight="1" x14ac:dyDescent="0.25">
      <c r="B80" s="48" t="s">
        <v>149</v>
      </c>
      <c r="C80" s="49" t="s">
        <v>134</v>
      </c>
      <c r="D80" s="50" t="s">
        <v>150</v>
      </c>
      <c r="E80" s="45">
        <f t="shared" si="11"/>
        <v>0</v>
      </c>
      <c r="F80" s="51"/>
      <c r="G80" s="45">
        <f t="shared" si="12"/>
        <v>0</v>
      </c>
      <c r="H80" s="51">
        <v>52967478.43</v>
      </c>
      <c r="I80" s="51"/>
      <c r="J80" s="51"/>
      <c r="K80" s="51"/>
      <c r="L80" s="51"/>
      <c r="M80" s="51"/>
      <c r="N80" s="51"/>
      <c r="O80" s="51">
        <v>51625054.369999997</v>
      </c>
      <c r="P80" s="51">
        <v>761118.06</v>
      </c>
      <c r="Q80" s="51">
        <v>581306</v>
      </c>
      <c r="R80" s="51"/>
      <c r="S80" s="47"/>
    </row>
    <row r="81" spans="2:19" ht="31.7" customHeight="1" x14ac:dyDescent="0.25">
      <c r="B81" s="48" t="s">
        <v>151</v>
      </c>
      <c r="C81" s="49" t="s">
        <v>134</v>
      </c>
      <c r="D81" s="50" t="s">
        <v>152</v>
      </c>
      <c r="E81" s="45">
        <f t="shared" si="11"/>
        <v>216372.91</v>
      </c>
      <c r="F81" s="51"/>
      <c r="G81" s="45">
        <f t="shared" si="12"/>
        <v>216372.91</v>
      </c>
      <c r="H81" s="51"/>
      <c r="I81" s="51"/>
      <c r="J81" s="51"/>
      <c r="K81" s="51"/>
      <c r="L81" s="51"/>
      <c r="M81" s="51"/>
      <c r="N81" s="51"/>
      <c r="O81" s="51"/>
      <c r="P81" s="51">
        <v>216372.91</v>
      </c>
      <c r="Q81" s="51"/>
      <c r="R81" s="51"/>
      <c r="S81" s="47"/>
    </row>
    <row r="82" spans="2:19" ht="15" hidden="1" customHeight="1" x14ac:dyDescent="0.25">
      <c r="B82" s="63"/>
      <c r="C82" s="49"/>
      <c r="D82" s="53"/>
      <c r="E82" s="45">
        <f t="shared" si="11"/>
        <v>0</v>
      </c>
      <c r="F82" s="51"/>
      <c r="G82" s="45">
        <f t="shared" si="12"/>
        <v>0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47"/>
    </row>
    <row r="83" spans="2:19" ht="22.5" customHeight="1" x14ac:dyDescent="0.25">
      <c r="B83" s="42" t="s">
        <v>153</v>
      </c>
      <c r="C83" s="43" t="s">
        <v>138</v>
      </c>
      <c r="D83" s="44" t="s">
        <v>154</v>
      </c>
      <c r="E83" s="45">
        <f t="shared" ref="E83:E101" si="20">G83+R83-F83</f>
        <v>25368284.099999998</v>
      </c>
      <c r="F83" s="46">
        <f>SUM(F84:F88)</f>
        <v>0</v>
      </c>
      <c r="G83" s="45">
        <f t="shared" ref="G83:G105" si="21">I83+J83+K83+N83+P83+L83+M83+O83+Q83-H83</f>
        <v>25368284.099999998</v>
      </c>
      <c r="H83" s="46">
        <f t="shared" ref="H83:R83" si="22">SUM(H84:H88)</f>
        <v>0</v>
      </c>
      <c r="I83" s="46">
        <f t="shared" si="22"/>
        <v>0</v>
      </c>
      <c r="J83" s="46">
        <f t="shared" si="22"/>
        <v>0</v>
      </c>
      <c r="K83" s="46">
        <f t="shared" si="22"/>
        <v>0</v>
      </c>
      <c r="L83" s="46">
        <f t="shared" si="22"/>
        <v>0</v>
      </c>
      <c r="M83" s="46">
        <f t="shared" si="22"/>
        <v>0</v>
      </c>
      <c r="N83" s="46">
        <f t="shared" si="22"/>
        <v>0</v>
      </c>
      <c r="O83" s="46">
        <f t="shared" si="22"/>
        <v>24169103.27</v>
      </c>
      <c r="P83" s="46">
        <f t="shared" si="22"/>
        <v>621737.42999999993</v>
      </c>
      <c r="Q83" s="46">
        <f t="shared" si="22"/>
        <v>577443.4</v>
      </c>
      <c r="R83" s="46">
        <f t="shared" si="22"/>
        <v>0</v>
      </c>
      <c r="S83" s="47"/>
    </row>
    <row r="84" spans="2:19" ht="21.4" customHeight="1" x14ac:dyDescent="0.25">
      <c r="B84" s="48" t="s">
        <v>155</v>
      </c>
      <c r="C84" s="49" t="s">
        <v>138</v>
      </c>
      <c r="D84" s="50" t="s">
        <v>156</v>
      </c>
      <c r="E84" s="45">
        <f t="shared" si="20"/>
        <v>16634012.65</v>
      </c>
      <c r="F84" s="51"/>
      <c r="G84" s="45">
        <f t="shared" si="21"/>
        <v>16634012.65</v>
      </c>
      <c r="H84" s="51"/>
      <c r="I84" s="51"/>
      <c r="J84" s="51"/>
      <c r="K84" s="51"/>
      <c r="L84" s="51"/>
      <c r="M84" s="51"/>
      <c r="N84" s="51"/>
      <c r="O84" s="51">
        <v>16634012.65</v>
      </c>
      <c r="P84" s="51"/>
      <c r="Q84" s="51"/>
      <c r="R84" s="51"/>
      <c r="S84" s="47"/>
    </row>
    <row r="85" spans="2:19" ht="21.4" customHeight="1" x14ac:dyDescent="0.25">
      <c r="B85" s="48" t="s">
        <v>157</v>
      </c>
      <c r="C85" s="49" t="s">
        <v>138</v>
      </c>
      <c r="D85" s="50" t="s">
        <v>158</v>
      </c>
      <c r="E85" s="45">
        <f t="shared" si="20"/>
        <v>4291300</v>
      </c>
      <c r="F85" s="51"/>
      <c r="G85" s="45">
        <f t="shared" si="21"/>
        <v>4291300</v>
      </c>
      <c r="H85" s="51"/>
      <c r="I85" s="51"/>
      <c r="J85" s="51"/>
      <c r="K85" s="51"/>
      <c r="L85" s="51"/>
      <c r="M85" s="51"/>
      <c r="N85" s="51"/>
      <c r="O85" s="51">
        <v>4291300</v>
      </c>
      <c r="P85" s="51"/>
      <c r="Q85" s="51"/>
      <c r="R85" s="51"/>
      <c r="S85" s="47"/>
    </row>
    <row r="86" spans="2:19" ht="31.7" customHeight="1" x14ac:dyDescent="0.25">
      <c r="B86" s="48" t="s">
        <v>159</v>
      </c>
      <c r="C86" s="49" t="s">
        <v>138</v>
      </c>
      <c r="D86" s="50" t="s">
        <v>160</v>
      </c>
      <c r="E86" s="45">
        <f t="shared" si="20"/>
        <v>3958915.6500000004</v>
      </c>
      <c r="F86" s="51"/>
      <c r="G86" s="45">
        <f t="shared" si="21"/>
        <v>3958915.6500000004</v>
      </c>
      <c r="H86" s="51"/>
      <c r="I86" s="51"/>
      <c r="J86" s="51"/>
      <c r="K86" s="51"/>
      <c r="L86" s="51"/>
      <c r="M86" s="51"/>
      <c r="N86" s="51"/>
      <c r="O86" s="51">
        <v>3055316.45</v>
      </c>
      <c r="P86" s="51">
        <v>576400.43999999994</v>
      </c>
      <c r="Q86" s="51">
        <v>327198.76</v>
      </c>
      <c r="R86" s="51"/>
      <c r="S86" s="47"/>
    </row>
    <row r="87" spans="2:19" ht="21.4" customHeight="1" x14ac:dyDescent="0.25">
      <c r="B87" s="48" t="s">
        <v>161</v>
      </c>
      <c r="C87" s="49" t="s">
        <v>138</v>
      </c>
      <c r="D87" s="50" t="s">
        <v>162</v>
      </c>
      <c r="E87" s="45">
        <f t="shared" si="20"/>
        <v>484055.80000000005</v>
      </c>
      <c r="F87" s="51"/>
      <c r="G87" s="45">
        <f t="shared" si="21"/>
        <v>484055.80000000005</v>
      </c>
      <c r="H87" s="51"/>
      <c r="I87" s="51"/>
      <c r="J87" s="51"/>
      <c r="K87" s="51"/>
      <c r="L87" s="51"/>
      <c r="M87" s="51"/>
      <c r="N87" s="51"/>
      <c r="O87" s="51">
        <v>188474.17</v>
      </c>
      <c r="P87" s="51">
        <v>45336.99</v>
      </c>
      <c r="Q87" s="51">
        <v>250244.64</v>
      </c>
      <c r="R87" s="51"/>
      <c r="S87" s="47"/>
    </row>
    <row r="88" spans="2:19" ht="15" hidden="1" customHeight="1" x14ac:dyDescent="0.25">
      <c r="B88" s="63"/>
      <c r="C88" s="82"/>
      <c r="D88" s="83"/>
      <c r="E88" s="45">
        <f t="shared" si="20"/>
        <v>0</v>
      </c>
      <c r="F88" s="51"/>
      <c r="G88" s="45">
        <f t="shared" si="21"/>
        <v>0</v>
      </c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47"/>
    </row>
    <row r="89" spans="2:19" ht="22.5" customHeight="1" x14ac:dyDescent="0.25">
      <c r="B89" s="42" t="s">
        <v>163</v>
      </c>
      <c r="C89" s="43" t="s">
        <v>148</v>
      </c>
      <c r="D89" s="44" t="s">
        <v>164</v>
      </c>
      <c r="E89" s="45">
        <f t="shared" si="20"/>
        <v>87949547.439999998</v>
      </c>
      <c r="F89" s="46">
        <f>SUM(F90:F92)</f>
        <v>0</v>
      </c>
      <c r="G89" s="45">
        <f t="shared" si="21"/>
        <v>87949547.439999998</v>
      </c>
      <c r="H89" s="46">
        <f t="shared" ref="H89:R89" si="23">SUM(H90:H92)</f>
        <v>0</v>
      </c>
      <c r="I89" s="46">
        <f t="shared" si="23"/>
        <v>0</v>
      </c>
      <c r="J89" s="46">
        <f t="shared" si="23"/>
        <v>0</v>
      </c>
      <c r="K89" s="46">
        <f t="shared" si="23"/>
        <v>0</v>
      </c>
      <c r="L89" s="46">
        <f t="shared" si="23"/>
        <v>0</v>
      </c>
      <c r="M89" s="46">
        <f t="shared" si="23"/>
        <v>0</v>
      </c>
      <c r="N89" s="46">
        <f t="shared" si="23"/>
        <v>0</v>
      </c>
      <c r="O89" s="46">
        <f t="shared" si="23"/>
        <v>3220819.67</v>
      </c>
      <c r="P89" s="46">
        <f t="shared" si="23"/>
        <v>82549540.489999995</v>
      </c>
      <c r="Q89" s="46">
        <f t="shared" si="23"/>
        <v>2179187.2800000003</v>
      </c>
      <c r="R89" s="46">
        <f t="shared" si="23"/>
        <v>0</v>
      </c>
      <c r="S89" s="47"/>
    </row>
    <row r="90" spans="2:19" ht="15" customHeight="1" x14ac:dyDescent="0.25">
      <c r="B90" s="48" t="s">
        <v>165</v>
      </c>
      <c r="C90" s="49" t="s">
        <v>148</v>
      </c>
      <c r="D90" s="50" t="s">
        <v>166</v>
      </c>
      <c r="E90" s="45">
        <f t="shared" si="20"/>
        <v>2014762.55</v>
      </c>
      <c r="F90" s="51"/>
      <c r="G90" s="45">
        <f t="shared" si="21"/>
        <v>2014762.55</v>
      </c>
      <c r="H90" s="51"/>
      <c r="I90" s="51"/>
      <c r="J90" s="51"/>
      <c r="K90" s="51"/>
      <c r="L90" s="51"/>
      <c r="M90" s="51"/>
      <c r="N90" s="51"/>
      <c r="O90" s="51">
        <v>1258767.47</v>
      </c>
      <c r="P90" s="51">
        <v>452529.57</v>
      </c>
      <c r="Q90" s="51">
        <v>303465.51</v>
      </c>
      <c r="R90" s="51"/>
      <c r="S90" s="47"/>
    </row>
    <row r="91" spans="2:19" ht="15" customHeight="1" x14ac:dyDescent="0.25">
      <c r="B91" s="48" t="s">
        <v>167</v>
      </c>
      <c r="C91" s="49" t="s">
        <v>148</v>
      </c>
      <c r="D91" s="50" t="s">
        <v>168</v>
      </c>
      <c r="E91" s="45">
        <f t="shared" si="20"/>
        <v>85934784.890000001</v>
      </c>
      <c r="F91" s="51"/>
      <c r="G91" s="45">
        <f t="shared" si="21"/>
        <v>85934784.890000001</v>
      </c>
      <c r="H91" s="51"/>
      <c r="I91" s="51"/>
      <c r="J91" s="51"/>
      <c r="K91" s="51"/>
      <c r="L91" s="51"/>
      <c r="M91" s="51"/>
      <c r="N91" s="51"/>
      <c r="O91" s="51">
        <v>1962052.2</v>
      </c>
      <c r="P91" s="51">
        <v>82097010.920000002</v>
      </c>
      <c r="Q91" s="51">
        <v>1875721.77</v>
      </c>
      <c r="R91" s="51"/>
      <c r="S91" s="47"/>
    </row>
    <row r="92" spans="2:19" ht="15" hidden="1" customHeight="1" x14ac:dyDescent="0.25">
      <c r="B92" s="63"/>
      <c r="C92" s="49"/>
      <c r="D92" s="53"/>
      <c r="E92" s="45">
        <f t="shared" si="20"/>
        <v>0</v>
      </c>
      <c r="F92" s="51"/>
      <c r="G92" s="45">
        <f t="shared" si="21"/>
        <v>0</v>
      </c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47"/>
    </row>
    <row r="93" spans="2:19" ht="33.75" customHeight="1" x14ac:dyDescent="0.25">
      <c r="B93" s="42" t="s">
        <v>169</v>
      </c>
      <c r="C93" s="43" t="s">
        <v>154</v>
      </c>
      <c r="D93" s="44" t="s">
        <v>170</v>
      </c>
      <c r="E93" s="45">
        <f t="shared" si="20"/>
        <v>7494465.4500000002</v>
      </c>
      <c r="F93" s="46">
        <f>SUM(F94:F95)</f>
        <v>0</v>
      </c>
      <c r="G93" s="45">
        <f t="shared" si="21"/>
        <v>7494465.4500000002</v>
      </c>
      <c r="H93" s="46">
        <f t="shared" ref="H93:R93" si="24">SUM(H94:H95)</f>
        <v>0</v>
      </c>
      <c r="I93" s="46">
        <f t="shared" si="24"/>
        <v>0</v>
      </c>
      <c r="J93" s="46">
        <f t="shared" si="24"/>
        <v>0</v>
      </c>
      <c r="K93" s="46">
        <f t="shared" si="24"/>
        <v>0</v>
      </c>
      <c r="L93" s="46">
        <f t="shared" si="24"/>
        <v>0</v>
      </c>
      <c r="M93" s="46">
        <f t="shared" si="24"/>
        <v>0</v>
      </c>
      <c r="N93" s="46">
        <f t="shared" si="24"/>
        <v>0</v>
      </c>
      <c r="O93" s="46">
        <f t="shared" si="24"/>
        <v>7406531.4100000001</v>
      </c>
      <c r="P93" s="46">
        <f t="shared" si="24"/>
        <v>87934.04</v>
      </c>
      <c r="Q93" s="46">
        <f t="shared" si="24"/>
        <v>0</v>
      </c>
      <c r="R93" s="46">
        <f t="shared" si="24"/>
        <v>0</v>
      </c>
      <c r="S93" s="47"/>
    </row>
    <row r="94" spans="2:19" ht="31.7" customHeight="1" x14ac:dyDescent="0.25">
      <c r="B94" s="48" t="s">
        <v>171</v>
      </c>
      <c r="C94" s="49" t="s">
        <v>154</v>
      </c>
      <c r="D94" s="50" t="s">
        <v>172</v>
      </c>
      <c r="E94" s="45">
        <f t="shared" si="20"/>
        <v>7494465.4500000002</v>
      </c>
      <c r="F94" s="51"/>
      <c r="G94" s="45">
        <f t="shared" si="21"/>
        <v>7494465.4500000002</v>
      </c>
      <c r="H94" s="51"/>
      <c r="I94" s="51"/>
      <c r="J94" s="51"/>
      <c r="K94" s="51"/>
      <c r="L94" s="51"/>
      <c r="M94" s="51"/>
      <c r="N94" s="51"/>
      <c r="O94" s="51">
        <v>7406531.4100000001</v>
      </c>
      <c r="P94" s="51">
        <v>87934.04</v>
      </c>
      <c r="Q94" s="51"/>
      <c r="R94" s="51"/>
      <c r="S94" s="47"/>
    </row>
    <row r="95" spans="2:19" ht="15" hidden="1" customHeight="1" x14ac:dyDescent="0.25">
      <c r="B95" s="52"/>
      <c r="C95" s="49"/>
      <c r="D95" s="53"/>
      <c r="E95" s="45">
        <f t="shared" si="20"/>
        <v>0</v>
      </c>
      <c r="F95" s="51"/>
      <c r="G95" s="45">
        <f t="shared" si="21"/>
        <v>0</v>
      </c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47"/>
    </row>
    <row r="96" spans="2:19" ht="22.5" customHeight="1" x14ac:dyDescent="0.25">
      <c r="B96" s="42" t="s">
        <v>173</v>
      </c>
      <c r="C96" s="43" t="s">
        <v>164</v>
      </c>
      <c r="D96" s="44" t="s">
        <v>174</v>
      </c>
      <c r="E96" s="45">
        <f t="shared" si="20"/>
        <v>12875980.650000002</v>
      </c>
      <c r="F96" s="46">
        <f>SUM(F97:F102)</f>
        <v>0</v>
      </c>
      <c r="G96" s="45">
        <f t="shared" si="21"/>
        <v>12875980.650000002</v>
      </c>
      <c r="H96" s="46">
        <f t="shared" ref="H96:R96" si="25">SUM(H97:H102)</f>
        <v>0</v>
      </c>
      <c r="I96" s="46">
        <f t="shared" si="25"/>
        <v>0</v>
      </c>
      <c r="J96" s="46">
        <f t="shared" si="25"/>
        <v>0</v>
      </c>
      <c r="K96" s="46">
        <f t="shared" si="25"/>
        <v>0</v>
      </c>
      <c r="L96" s="46">
        <f t="shared" si="25"/>
        <v>0</v>
      </c>
      <c r="M96" s="46">
        <f t="shared" si="25"/>
        <v>0</v>
      </c>
      <c r="N96" s="46">
        <f t="shared" si="25"/>
        <v>0</v>
      </c>
      <c r="O96" s="46">
        <f t="shared" si="25"/>
        <v>9739674.8900000006</v>
      </c>
      <c r="P96" s="46">
        <f t="shared" si="25"/>
        <v>2402345.12</v>
      </c>
      <c r="Q96" s="46">
        <f t="shared" si="25"/>
        <v>733960.64</v>
      </c>
      <c r="R96" s="46">
        <f t="shared" si="25"/>
        <v>0</v>
      </c>
      <c r="S96" s="47"/>
    </row>
    <row r="97" spans="2:19" ht="15" customHeight="1" x14ac:dyDescent="0.25">
      <c r="B97" s="48" t="s">
        <v>175</v>
      </c>
      <c r="C97" s="49" t="s">
        <v>164</v>
      </c>
      <c r="D97" s="50" t="s">
        <v>176</v>
      </c>
      <c r="E97" s="45">
        <f t="shared" si="20"/>
        <v>561655.01</v>
      </c>
      <c r="F97" s="51"/>
      <c r="G97" s="45">
        <f t="shared" si="21"/>
        <v>561655.01</v>
      </c>
      <c r="H97" s="51"/>
      <c r="I97" s="51"/>
      <c r="J97" s="51"/>
      <c r="K97" s="51"/>
      <c r="L97" s="51"/>
      <c r="M97" s="51"/>
      <c r="N97" s="51"/>
      <c r="O97" s="51">
        <v>219336.94</v>
      </c>
      <c r="P97" s="51">
        <v>307887.07</v>
      </c>
      <c r="Q97" s="51">
        <v>34431</v>
      </c>
      <c r="R97" s="51"/>
      <c r="S97" s="47"/>
    </row>
    <row r="98" spans="2:19" ht="31.7" customHeight="1" x14ac:dyDescent="0.25">
      <c r="B98" s="48" t="s">
        <v>177</v>
      </c>
      <c r="C98" s="49" t="s">
        <v>164</v>
      </c>
      <c r="D98" s="50" t="s">
        <v>178</v>
      </c>
      <c r="E98" s="45">
        <f t="shared" si="20"/>
        <v>8135.34</v>
      </c>
      <c r="F98" s="51"/>
      <c r="G98" s="45">
        <f t="shared" si="21"/>
        <v>8135.34</v>
      </c>
      <c r="H98" s="51"/>
      <c r="I98" s="51"/>
      <c r="J98" s="51"/>
      <c r="K98" s="51"/>
      <c r="L98" s="51"/>
      <c r="M98" s="51"/>
      <c r="N98" s="51"/>
      <c r="O98" s="51">
        <v>119.8</v>
      </c>
      <c r="P98" s="51"/>
      <c r="Q98" s="51">
        <v>8015.54</v>
      </c>
      <c r="R98" s="51"/>
      <c r="S98" s="47"/>
    </row>
    <row r="99" spans="2:19" ht="31.7" customHeight="1" x14ac:dyDescent="0.25">
      <c r="B99" s="48" t="s">
        <v>179</v>
      </c>
      <c r="C99" s="49" t="s">
        <v>164</v>
      </c>
      <c r="D99" s="50" t="s">
        <v>180</v>
      </c>
      <c r="E99" s="45">
        <f t="shared" si="20"/>
        <v>254730.69</v>
      </c>
      <c r="F99" s="51"/>
      <c r="G99" s="45">
        <f t="shared" si="21"/>
        <v>254730.69</v>
      </c>
      <c r="H99" s="51"/>
      <c r="I99" s="51"/>
      <c r="J99" s="51"/>
      <c r="K99" s="51"/>
      <c r="L99" s="51"/>
      <c r="M99" s="51"/>
      <c r="N99" s="51"/>
      <c r="O99" s="51">
        <v>975.34</v>
      </c>
      <c r="P99" s="51">
        <v>253755.35</v>
      </c>
      <c r="Q99" s="51"/>
      <c r="R99" s="51"/>
      <c r="S99" s="47"/>
    </row>
    <row r="100" spans="2:19" ht="21.4" customHeight="1" x14ac:dyDescent="0.25">
      <c r="B100" s="48" t="s">
        <v>181</v>
      </c>
      <c r="C100" s="49" t="s">
        <v>164</v>
      </c>
      <c r="D100" s="50" t="s">
        <v>182</v>
      </c>
      <c r="E100" s="45">
        <f t="shared" si="20"/>
        <v>1794959.49</v>
      </c>
      <c r="F100" s="51"/>
      <c r="G100" s="45">
        <f t="shared" si="21"/>
        <v>1794959.49</v>
      </c>
      <c r="H100" s="51"/>
      <c r="I100" s="51"/>
      <c r="J100" s="51"/>
      <c r="K100" s="51"/>
      <c r="L100" s="51"/>
      <c r="M100" s="51"/>
      <c r="N100" s="51"/>
      <c r="O100" s="51">
        <v>1302200</v>
      </c>
      <c r="P100" s="51">
        <v>492759.49</v>
      </c>
      <c r="Q100" s="51"/>
      <c r="R100" s="51"/>
      <c r="S100" s="47"/>
    </row>
    <row r="101" spans="2:19" ht="15" customHeight="1" x14ac:dyDescent="0.25">
      <c r="B101" s="48" t="s">
        <v>183</v>
      </c>
      <c r="C101" s="49" t="s">
        <v>164</v>
      </c>
      <c r="D101" s="50" t="s">
        <v>184</v>
      </c>
      <c r="E101" s="45">
        <f t="shared" si="20"/>
        <v>10256500.119999999</v>
      </c>
      <c r="F101" s="51"/>
      <c r="G101" s="45">
        <f t="shared" si="21"/>
        <v>10256500.119999999</v>
      </c>
      <c r="H101" s="51"/>
      <c r="I101" s="51"/>
      <c r="J101" s="51"/>
      <c r="K101" s="51"/>
      <c r="L101" s="51"/>
      <c r="M101" s="51"/>
      <c r="N101" s="51"/>
      <c r="O101" s="51">
        <v>8217042.8099999996</v>
      </c>
      <c r="P101" s="51">
        <v>1347943.21</v>
      </c>
      <c r="Q101" s="51">
        <v>691514.1</v>
      </c>
      <c r="R101" s="51"/>
      <c r="S101" s="47"/>
    </row>
    <row r="102" spans="2:19" ht="15" hidden="1" customHeight="1" x14ac:dyDescent="0.25">
      <c r="B102" s="52"/>
      <c r="C102" s="49"/>
      <c r="D102" s="53"/>
      <c r="E102" s="45"/>
      <c r="F102" s="51"/>
      <c r="G102" s="45">
        <f t="shared" si="21"/>
        <v>0</v>
      </c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47"/>
    </row>
    <row r="103" spans="2:19" ht="22.5" customHeight="1" x14ac:dyDescent="0.25">
      <c r="B103" s="84" t="s">
        <v>185</v>
      </c>
      <c r="C103" s="80" t="s">
        <v>186</v>
      </c>
      <c r="D103" s="81"/>
      <c r="E103" s="45">
        <f>G103+R103-F103</f>
        <v>281150759.32000005</v>
      </c>
      <c r="F103" s="45">
        <f>F104-F105</f>
        <v>0</v>
      </c>
      <c r="G103" s="45">
        <f t="shared" si="21"/>
        <v>281150759.32000005</v>
      </c>
      <c r="H103" s="45">
        <f t="shared" ref="H103:R103" si="26">H104-H105</f>
        <v>0</v>
      </c>
      <c r="I103" s="45">
        <f t="shared" si="26"/>
        <v>0</v>
      </c>
      <c r="J103" s="45">
        <f t="shared" si="26"/>
        <v>0</v>
      </c>
      <c r="K103" s="45">
        <f t="shared" si="26"/>
        <v>0</v>
      </c>
      <c r="L103" s="45">
        <f t="shared" si="26"/>
        <v>0</v>
      </c>
      <c r="M103" s="45">
        <f t="shared" si="26"/>
        <v>0</v>
      </c>
      <c r="N103" s="45">
        <f t="shared" si="26"/>
        <v>0</v>
      </c>
      <c r="O103" s="45">
        <f t="shared" si="26"/>
        <v>124695687.05000007</v>
      </c>
      <c r="P103" s="45">
        <f t="shared" si="26"/>
        <v>151338598.15000001</v>
      </c>
      <c r="Q103" s="45">
        <f t="shared" si="26"/>
        <v>5116474.1199999973</v>
      </c>
      <c r="R103" s="45">
        <f t="shared" si="26"/>
        <v>0</v>
      </c>
      <c r="S103" s="47"/>
    </row>
    <row r="104" spans="2:19" ht="22.5" customHeight="1" x14ac:dyDescent="0.25">
      <c r="B104" s="85" t="s">
        <v>187</v>
      </c>
      <c r="C104" s="86" t="s">
        <v>188</v>
      </c>
      <c r="D104" s="87"/>
      <c r="E104" s="45">
        <f>G104+R104-F104</f>
        <v>281150759.32000005</v>
      </c>
      <c r="F104" s="88">
        <f>F14-F56</f>
        <v>0</v>
      </c>
      <c r="G104" s="45">
        <f t="shared" si="21"/>
        <v>281150759.32000005</v>
      </c>
      <c r="H104" s="88">
        <f t="shared" ref="H104:R104" si="27">H14-H56</f>
        <v>0</v>
      </c>
      <c r="I104" s="88">
        <f t="shared" si="27"/>
        <v>0</v>
      </c>
      <c r="J104" s="88">
        <f t="shared" si="27"/>
        <v>0</v>
      </c>
      <c r="K104" s="88">
        <f t="shared" si="27"/>
        <v>0</v>
      </c>
      <c r="L104" s="88">
        <f t="shared" si="27"/>
        <v>0</v>
      </c>
      <c r="M104" s="88">
        <f t="shared" si="27"/>
        <v>0</v>
      </c>
      <c r="N104" s="88">
        <f t="shared" si="27"/>
        <v>0</v>
      </c>
      <c r="O104" s="88">
        <f t="shared" si="27"/>
        <v>124695687.05000007</v>
      </c>
      <c r="P104" s="88">
        <f t="shared" si="27"/>
        <v>151338598.15000001</v>
      </c>
      <c r="Q104" s="88">
        <f t="shared" si="27"/>
        <v>5116474.1199999973</v>
      </c>
      <c r="R104" s="88">
        <f t="shared" si="27"/>
        <v>0</v>
      </c>
      <c r="S104" s="47"/>
    </row>
    <row r="105" spans="2:19" ht="15" customHeight="1" x14ac:dyDescent="0.25">
      <c r="B105" s="55" t="s">
        <v>189</v>
      </c>
      <c r="C105" s="65" t="s">
        <v>190</v>
      </c>
      <c r="D105" s="66"/>
      <c r="E105" s="67">
        <f>G105+R105-F105</f>
        <v>0</v>
      </c>
      <c r="F105" s="89"/>
      <c r="G105" s="67">
        <f t="shared" si="21"/>
        <v>0</v>
      </c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47"/>
    </row>
    <row r="106" spans="2:19" ht="15" customHeight="1" x14ac:dyDescent="0.25">
      <c r="B106" s="90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2" t="s">
        <v>191</v>
      </c>
    </row>
    <row r="107" spans="2:19" ht="108" customHeight="1" x14ac:dyDescent="0.25">
      <c r="B107" s="29" t="s">
        <v>25</v>
      </c>
      <c r="C107" s="30" t="s">
        <v>26</v>
      </c>
      <c r="D107" s="30" t="s">
        <v>27</v>
      </c>
      <c r="E107" s="31" t="s">
        <v>28</v>
      </c>
      <c r="F107" s="31" t="s">
        <v>29</v>
      </c>
      <c r="G107" s="31" t="s">
        <v>30</v>
      </c>
      <c r="H107" s="31" t="s">
        <v>31</v>
      </c>
      <c r="I107" s="31" t="s">
        <v>32</v>
      </c>
      <c r="J107" s="30" t="s">
        <v>33</v>
      </c>
      <c r="K107" s="30" t="s">
        <v>34</v>
      </c>
      <c r="L107" s="30" t="s">
        <v>35</v>
      </c>
      <c r="M107" s="30" t="s">
        <v>36</v>
      </c>
      <c r="N107" s="30" t="s">
        <v>37</v>
      </c>
      <c r="O107" s="30" t="s">
        <v>38</v>
      </c>
      <c r="P107" s="30" t="s">
        <v>39</v>
      </c>
      <c r="Q107" s="30" t="s">
        <v>40</v>
      </c>
      <c r="R107" s="32" t="s">
        <v>41</v>
      </c>
    </row>
    <row r="108" spans="2:19" ht="15" customHeight="1" x14ac:dyDescent="0.25">
      <c r="B108" s="34">
        <v>1</v>
      </c>
      <c r="C108" s="35">
        <v>2</v>
      </c>
      <c r="D108" s="35">
        <v>3</v>
      </c>
      <c r="E108" s="35">
        <v>4</v>
      </c>
      <c r="F108" s="35">
        <v>5</v>
      </c>
      <c r="G108" s="35">
        <v>6</v>
      </c>
      <c r="H108" s="35">
        <v>7</v>
      </c>
      <c r="I108" s="35">
        <v>8</v>
      </c>
      <c r="J108" s="35">
        <v>9</v>
      </c>
      <c r="K108" s="35">
        <v>10</v>
      </c>
      <c r="L108" s="35">
        <v>11</v>
      </c>
      <c r="M108" s="35">
        <v>12</v>
      </c>
      <c r="N108" s="35">
        <v>13</v>
      </c>
      <c r="O108" s="35">
        <v>14</v>
      </c>
      <c r="P108" s="35">
        <v>15</v>
      </c>
      <c r="Q108" s="35">
        <v>16</v>
      </c>
      <c r="R108" s="35">
        <v>17</v>
      </c>
      <c r="S108" s="47"/>
    </row>
    <row r="109" spans="2:19" ht="33.75" customHeight="1" x14ac:dyDescent="0.25">
      <c r="B109" s="93" t="s">
        <v>192</v>
      </c>
      <c r="C109" s="75" t="s">
        <v>193</v>
      </c>
      <c r="D109" s="76"/>
      <c r="E109" s="40">
        <f t="shared" ref="E109:E134" si="28">G109+R109-F109</f>
        <v>127985563.55000003</v>
      </c>
      <c r="F109" s="77">
        <f>F110+F113+F116+F119+F126+F129+F132+F138+F141</f>
        <v>0</v>
      </c>
      <c r="G109" s="40">
        <f t="shared" ref="G109:G134" si="29">I109+J109+K109+N109+P109+L109+M109+O109+Q109-H109</f>
        <v>127985563.55000003</v>
      </c>
      <c r="H109" s="77">
        <f t="shared" ref="H109:R109" si="30">H110+H113+H116+H119+H126+H129+H132+H138+H141</f>
        <v>0</v>
      </c>
      <c r="I109" s="77">
        <f t="shared" si="30"/>
        <v>0</v>
      </c>
      <c r="J109" s="77">
        <f t="shared" si="30"/>
        <v>0</v>
      </c>
      <c r="K109" s="77">
        <f t="shared" si="30"/>
        <v>0</v>
      </c>
      <c r="L109" s="77">
        <f t="shared" si="30"/>
        <v>0</v>
      </c>
      <c r="M109" s="77">
        <f t="shared" si="30"/>
        <v>0</v>
      </c>
      <c r="N109" s="77">
        <f t="shared" si="30"/>
        <v>0</v>
      </c>
      <c r="O109" s="77">
        <f t="shared" si="30"/>
        <v>108316609.28000002</v>
      </c>
      <c r="P109" s="77">
        <f t="shared" si="30"/>
        <v>17689554.410000004</v>
      </c>
      <c r="Q109" s="77">
        <f t="shared" si="30"/>
        <v>1979399.8599999996</v>
      </c>
      <c r="R109" s="77">
        <f t="shared" si="30"/>
        <v>0</v>
      </c>
      <c r="S109" s="47"/>
    </row>
    <row r="110" spans="2:19" ht="15" customHeight="1" x14ac:dyDescent="0.25">
      <c r="B110" s="42" t="s">
        <v>194</v>
      </c>
      <c r="C110" s="43" t="s">
        <v>195</v>
      </c>
      <c r="D110" s="44"/>
      <c r="E110" s="45">
        <f t="shared" si="28"/>
        <v>69436544.390000001</v>
      </c>
      <c r="F110" s="46">
        <f>F111-F112</f>
        <v>0</v>
      </c>
      <c r="G110" s="45">
        <f t="shared" si="29"/>
        <v>69436544.390000001</v>
      </c>
      <c r="H110" s="46">
        <f t="shared" ref="H110:R110" si="31">H111-H112</f>
        <v>0</v>
      </c>
      <c r="I110" s="46">
        <f t="shared" si="31"/>
        <v>0</v>
      </c>
      <c r="J110" s="46">
        <f t="shared" si="31"/>
        <v>0</v>
      </c>
      <c r="K110" s="46">
        <f t="shared" si="31"/>
        <v>0</v>
      </c>
      <c r="L110" s="46">
        <f t="shared" si="31"/>
        <v>0</v>
      </c>
      <c r="M110" s="46">
        <f t="shared" si="31"/>
        <v>0</v>
      </c>
      <c r="N110" s="46">
        <f t="shared" si="31"/>
        <v>0</v>
      </c>
      <c r="O110" s="46">
        <f t="shared" si="31"/>
        <v>63540108.310000002</v>
      </c>
      <c r="P110" s="46">
        <f t="shared" si="31"/>
        <v>4108407.5900000036</v>
      </c>
      <c r="Q110" s="46">
        <f t="shared" si="31"/>
        <v>1788028.4900000002</v>
      </c>
      <c r="R110" s="46">
        <f t="shared" si="31"/>
        <v>0</v>
      </c>
      <c r="S110" s="47"/>
    </row>
    <row r="111" spans="2:19" ht="22.5" customHeight="1" x14ac:dyDescent="0.25">
      <c r="B111" s="48" t="s">
        <v>196</v>
      </c>
      <c r="C111" s="49" t="s">
        <v>197</v>
      </c>
      <c r="D111" s="53" t="s">
        <v>193</v>
      </c>
      <c r="E111" s="45">
        <f t="shared" si="28"/>
        <v>211059312.44</v>
      </c>
      <c r="F111" s="54"/>
      <c r="G111" s="45">
        <f t="shared" si="29"/>
        <v>211059312.44</v>
      </c>
      <c r="H111" s="54"/>
      <c r="I111" s="54"/>
      <c r="J111" s="54"/>
      <c r="K111" s="54"/>
      <c r="L111" s="54"/>
      <c r="M111" s="54"/>
      <c r="N111" s="54"/>
      <c r="O111" s="54">
        <v>100052374.76000001</v>
      </c>
      <c r="P111" s="54">
        <v>106736381.98</v>
      </c>
      <c r="Q111" s="54">
        <v>4270555.7</v>
      </c>
      <c r="R111" s="54"/>
      <c r="S111" s="47"/>
    </row>
    <row r="112" spans="2:19" ht="15" customHeight="1" x14ac:dyDescent="0.25">
      <c r="B112" s="48" t="s">
        <v>198</v>
      </c>
      <c r="C112" s="49" t="s">
        <v>199</v>
      </c>
      <c r="D112" s="53" t="s">
        <v>200</v>
      </c>
      <c r="E112" s="45">
        <f t="shared" si="28"/>
        <v>141622768.05000001</v>
      </c>
      <c r="F112" s="54"/>
      <c r="G112" s="45">
        <f t="shared" si="29"/>
        <v>141622768.05000001</v>
      </c>
      <c r="H112" s="54"/>
      <c r="I112" s="54"/>
      <c r="J112" s="54"/>
      <c r="K112" s="54"/>
      <c r="L112" s="54"/>
      <c r="M112" s="54"/>
      <c r="N112" s="54"/>
      <c r="O112" s="54">
        <v>36512266.450000003</v>
      </c>
      <c r="P112" s="54">
        <v>102627974.39</v>
      </c>
      <c r="Q112" s="54">
        <v>2482527.21</v>
      </c>
      <c r="R112" s="54"/>
      <c r="S112" s="47"/>
    </row>
    <row r="113" spans="2:20" ht="15" customHeight="1" x14ac:dyDescent="0.25">
      <c r="B113" s="42" t="s">
        <v>201</v>
      </c>
      <c r="C113" s="43" t="s">
        <v>202</v>
      </c>
      <c r="D113" s="44"/>
      <c r="E113" s="45">
        <f t="shared" si="28"/>
        <v>0</v>
      </c>
      <c r="F113" s="46">
        <f>F114-F115</f>
        <v>0</v>
      </c>
      <c r="G113" s="45">
        <f t="shared" si="29"/>
        <v>0</v>
      </c>
      <c r="H113" s="46">
        <f t="shared" ref="H113:R113" si="32">H114-H115</f>
        <v>0</v>
      </c>
      <c r="I113" s="46">
        <f t="shared" si="32"/>
        <v>0</v>
      </c>
      <c r="J113" s="46">
        <f t="shared" si="32"/>
        <v>0</v>
      </c>
      <c r="K113" s="46">
        <f t="shared" si="32"/>
        <v>0</v>
      </c>
      <c r="L113" s="46">
        <f t="shared" si="32"/>
        <v>0</v>
      </c>
      <c r="M113" s="46">
        <f t="shared" si="32"/>
        <v>0</v>
      </c>
      <c r="N113" s="46">
        <f t="shared" si="32"/>
        <v>0</v>
      </c>
      <c r="O113" s="46">
        <f t="shared" si="32"/>
        <v>0</v>
      </c>
      <c r="P113" s="46">
        <f t="shared" si="32"/>
        <v>0</v>
      </c>
      <c r="Q113" s="46">
        <f t="shared" si="32"/>
        <v>0</v>
      </c>
      <c r="R113" s="46">
        <f t="shared" si="32"/>
        <v>0</v>
      </c>
      <c r="S113" s="47"/>
    </row>
    <row r="114" spans="2:20" ht="33.75" customHeight="1" x14ac:dyDescent="0.25">
      <c r="B114" s="48" t="s">
        <v>203</v>
      </c>
      <c r="C114" s="49" t="s">
        <v>204</v>
      </c>
      <c r="D114" s="53" t="s">
        <v>195</v>
      </c>
      <c r="E114" s="45">
        <f t="shared" si="28"/>
        <v>0</v>
      </c>
      <c r="F114" s="54"/>
      <c r="G114" s="45">
        <f t="shared" si="29"/>
        <v>0</v>
      </c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47"/>
    </row>
    <row r="115" spans="2:20" ht="22.5" customHeight="1" x14ac:dyDescent="0.25">
      <c r="B115" s="94" t="s">
        <v>205</v>
      </c>
      <c r="C115" s="49" t="s">
        <v>206</v>
      </c>
      <c r="D115" s="53" t="s">
        <v>207</v>
      </c>
      <c r="E115" s="45">
        <f t="shared" si="28"/>
        <v>0</v>
      </c>
      <c r="F115" s="54"/>
      <c r="G115" s="45">
        <f t="shared" si="29"/>
        <v>0</v>
      </c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47"/>
    </row>
    <row r="116" spans="2:20" ht="15" customHeight="1" x14ac:dyDescent="0.25">
      <c r="B116" s="95" t="s">
        <v>208</v>
      </c>
      <c r="C116" s="43" t="s">
        <v>209</v>
      </c>
      <c r="D116" s="44"/>
      <c r="E116" s="45">
        <f t="shared" si="28"/>
        <v>59822818.880000003</v>
      </c>
      <c r="F116" s="46">
        <f>F117-F118</f>
        <v>0</v>
      </c>
      <c r="G116" s="45">
        <f t="shared" si="29"/>
        <v>59822818.880000003</v>
      </c>
      <c r="H116" s="46">
        <f t="shared" ref="H116:R116" si="33">H117-H118</f>
        <v>0</v>
      </c>
      <c r="I116" s="46">
        <f t="shared" si="33"/>
        <v>0</v>
      </c>
      <c r="J116" s="46">
        <f t="shared" si="33"/>
        <v>0</v>
      </c>
      <c r="K116" s="46">
        <f t="shared" si="33"/>
        <v>0</v>
      </c>
      <c r="L116" s="46">
        <f t="shared" si="33"/>
        <v>0</v>
      </c>
      <c r="M116" s="46">
        <f t="shared" si="33"/>
        <v>0</v>
      </c>
      <c r="N116" s="46">
        <f t="shared" si="33"/>
        <v>0</v>
      </c>
      <c r="O116" s="46">
        <f t="shared" si="33"/>
        <v>43818984.210000001</v>
      </c>
      <c r="P116" s="46">
        <f t="shared" si="33"/>
        <v>14828352.030000001</v>
      </c>
      <c r="Q116" s="46">
        <f t="shared" si="33"/>
        <v>1175482.6399999999</v>
      </c>
      <c r="R116" s="46">
        <f t="shared" si="33"/>
        <v>0</v>
      </c>
      <c r="S116" s="47"/>
    </row>
    <row r="117" spans="2:20" ht="33.75" customHeight="1" x14ac:dyDescent="0.25">
      <c r="B117" s="48" t="s">
        <v>210</v>
      </c>
      <c r="C117" s="49" t="s">
        <v>211</v>
      </c>
      <c r="D117" s="53" t="s">
        <v>202</v>
      </c>
      <c r="E117" s="45">
        <f t="shared" si="28"/>
        <v>63623256.020000003</v>
      </c>
      <c r="F117" s="54"/>
      <c r="G117" s="45">
        <f t="shared" si="29"/>
        <v>63623256.020000003</v>
      </c>
      <c r="H117" s="54"/>
      <c r="I117" s="54"/>
      <c r="J117" s="54"/>
      <c r="K117" s="54"/>
      <c r="L117" s="54"/>
      <c r="M117" s="54"/>
      <c r="N117" s="54"/>
      <c r="O117" s="54">
        <v>44555500.600000001</v>
      </c>
      <c r="P117" s="54">
        <v>17892272.780000001</v>
      </c>
      <c r="Q117" s="54">
        <v>1175482.6399999999</v>
      </c>
      <c r="R117" s="54"/>
      <c r="S117" s="47"/>
    </row>
    <row r="118" spans="2:20" ht="22.5" customHeight="1" x14ac:dyDescent="0.25">
      <c r="B118" s="48" t="s">
        <v>212</v>
      </c>
      <c r="C118" s="49" t="s">
        <v>213</v>
      </c>
      <c r="D118" s="53" t="s">
        <v>214</v>
      </c>
      <c r="E118" s="45">
        <f t="shared" si="28"/>
        <v>3800437.14</v>
      </c>
      <c r="F118" s="54"/>
      <c r="G118" s="45">
        <f t="shared" si="29"/>
        <v>3800437.14</v>
      </c>
      <c r="H118" s="54"/>
      <c r="I118" s="54"/>
      <c r="J118" s="54"/>
      <c r="K118" s="54"/>
      <c r="L118" s="54"/>
      <c r="M118" s="54"/>
      <c r="N118" s="54"/>
      <c r="O118" s="54">
        <v>736516.39</v>
      </c>
      <c r="P118" s="54">
        <v>3063920.75</v>
      </c>
      <c r="Q118" s="54">
        <v>0</v>
      </c>
      <c r="R118" s="54"/>
      <c r="S118" s="47"/>
    </row>
    <row r="119" spans="2:20" ht="15" customHeight="1" x14ac:dyDescent="0.25">
      <c r="B119" s="42" t="s">
        <v>215</v>
      </c>
      <c r="C119" s="43" t="s">
        <v>216</v>
      </c>
      <c r="D119" s="44"/>
      <c r="E119" s="45">
        <f t="shared" si="28"/>
        <v>-1399873.69</v>
      </c>
      <c r="F119" s="46">
        <f>F120-F123</f>
        <v>0</v>
      </c>
      <c r="G119" s="45">
        <f t="shared" si="29"/>
        <v>-1399873.69</v>
      </c>
      <c r="H119" s="46">
        <f t="shared" ref="H119:R119" si="34">H120-H123</f>
        <v>0</v>
      </c>
      <c r="I119" s="46">
        <f t="shared" si="34"/>
        <v>0</v>
      </c>
      <c r="J119" s="46">
        <f t="shared" si="34"/>
        <v>0</v>
      </c>
      <c r="K119" s="46">
        <f t="shared" si="34"/>
        <v>0</v>
      </c>
      <c r="L119" s="46">
        <f t="shared" si="34"/>
        <v>0</v>
      </c>
      <c r="M119" s="46">
        <f t="shared" si="34"/>
        <v>0</v>
      </c>
      <c r="N119" s="46">
        <f t="shared" si="34"/>
        <v>0</v>
      </c>
      <c r="O119" s="46">
        <f t="shared" si="34"/>
        <v>833097.45000000019</v>
      </c>
      <c r="P119" s="46">
        <f t="shared" si="34"/>
        <v>-1247205.21</v>
      </c>
      <c r="Q119" s="46">
        <f t="shared" si="34"/>
        <v>-985765.93</v>
      </c>
      <c r="R119" s="46">
        <f t="shared" si="34"/>
        <v>0</v>
      </c>
      <c r="S119" s="47"/>
    </row>
    <row r="120" spans="2:20" ht="35.25" customHeight="1" x14ac:dyDescent="0.25">
      <c r="B120" s="96" t="s">
        <v>217</v>
      </c>
      <c r="C120" s="43" t="s">
        <v>218</v>
      </c>
      <c r="D120" s="44" t="s">
        <v>219</v>
      </c>
      <c r="E120" s="45">
        <f t="shared" si="28"/>
        <v>7923805.7999999998</v>
      </c>
      <c r="F120" s="54"/>
      <c r="G120" s="45">
        <f t="shared" si="29"/>
        <v>7923805.7999999998</v>
      </c>
      <c r="H120" s="54"/>
      <c r="I120" s="54"/>
      <c r="J120" s="54"/>
      <c r="K120" s="54"/>
      <c r="L120" s="54"/>
      <c r="M120" s="54"/>
      <c r="N120" s="54"/>
      <c r="O120" s="54">
        <v>4153463.23</v>
      </c>
      <c r="P120" s="54">
        <v>2906714.68</v>
      </c>
      <c r="Q120" s="54">
        <v>863627.89</v>
      </c>
      <c r="R120" s="54"/>
      <c r="S120" s="47"/>
    </row>
    <row r="121" spans="2:20" ht="21.4" customHeight="1" x14ac:dyDescent="0.25">
      <c r="B121" s="48" t="s">
        <v>220</v>
      </c>
      <c r="C121" s="49" t="s">
        <v>218</v>
      </c>
      <c r="D121" s="50" t="s">
        <v>221</v>
      </c>
      <c r="E121" s="45">
        <f t="shared" si="28"/>
        <v>9499</v>
      </c>
      <c r="F121" s="54"/>
      <c r="G121" s="45">
        <f t="shared" si="29"/>
        <v>9499</v>
      </c>
      <c r="H121" s="54"/>
      <c r="I121" s="54"/>
      <c r="J121" s="54"/>
      <c r="K121" s="54"/>
      <c r="L121" s="54"/>
      <c r="M121" s="54"/>
      <c r="N121" s="54"/>
      <c r="O121" s="54"/>
      <c r="P121" s="54"/>
      <c r="Q121" s="54">
        <v>9499</v>
      </c>
      <c r="R121" s="54"/>
      <c r="S121" s="47"/>
    </row>
    <row r="122" spans="2:20" ht="15" hidden="1" customHeight="1" x14ac:dyDescent="0.25">
      <c r="B122" s="63"/>
      <c r="C122" s="49"/>
      <c r="D122" s="53"/>
      <c r="E122" s="45">
        <f t="shared" si="28"/>
        <v>0</v>
      </c>
      <c r="F122" s="54"/>
      <c r="G122" s="45">
        <f t="shared" si="29"/>
        <v>0</v>
      </c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47"/>
    </row>
    <row r="123" spans="2:20" ht="33.75" customHeight="1" x14ac:dyDescent="0.25">
      <c r="B123" s="96" t="s">
        <v>222</v>
      </c>
      <c r="C123" s="43" t="s">
        <v>223</v>
      </c>
      <c r="D123" s="44" t="s">
        <v>224</v>
      </c>
      <c r="E123" s="45">
        <f t="shared" si="28"/>
        <v>9323679.4900000002</v>
      </c>
      <c r="F123" s="54"/>
      <c r="G123" s="45">
        <f t="shared" si="29"/>
        <v>9323679.4900000002</v>
      </c>
      <c r="H123" s="54"/>
      <c r="I123" s="54"/>
      <c r="J123" s="54"/>
      <c r="K123" s="54"/>
      <c r="L123" s="54"/>
      <c r="M123" s="54"/>
      <c r="N123" s="54"/>
      <c r="O123" s="54">
        <v>3320365.78</v>
      </c>
      <c r="P123" s="54">
        <v>4153919.89</v>
      </c>
      <c r="Q123" s="54">
        <v>1849393.82</v>
      </c>
      <c r="R123" s="54"/>
      <c r="S123" s="47"/>
    </row>
    <row r="124" spans="2:20" ht="15" customHeight="1" x14ac:dyDescent="0.25">
      <c r="B124" s="56"/>
      <c r="C124" s="57"/>
      <c r="D124" s="58"/>
      <c r="E124" s="59">
        <f t="shared" si="28"/>
        <v>0</v>
      </c>
      <c r="F124" s="97"/>
      <c r="G124" s="59">
        <f t="shared" si="29"/>
        <v>0</v>
      </c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61"/>
      <c r="T124" s="62"/>
    </row>
    <row r="125" spans="2:20" ht="15" hidden="1" customHeight="1" x14ac:dyDescent="0.25">
      <c r="B125" s="63"/>
      <c r="C125" s="49"/>
      <c r="D125" s="53"/>
      <c r="E125" s="45">
        <f t="shared" si="28"/>
        <v>0</v>
      </c>
      <c r="F125" s="54"/>
      <c r="G125" s="45">
        <f t="shared" si="29"/>
        <v>0</v>
      </c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47"/>
    </row>
    <row r="126" spans="2:20" ht="15" customHeight="1" x14ac:dyDescent="0.25">
      <c r="B126" s="42" t="s">
        <v>225</v>
      </c>
      <c r="C126" s="43" t="s">
        <v>226</v>
      </c>
      <c r="D126" s="44"/>
      <c r="E126" s="45">
        <f t="shared" si="28"/>
        <v>109130</v>
      </c>
      <c r="F126" s="46">
        <f>F127-F128</f>
        <v>0</v>
      </c>
      <c r="G126" s="45">
        <f t="shared" si="29"/>
        <v>109130</v>
      </c>
      <c r="H126" s="46">
        <f t="shared" ref="H126:R126" si="35">H127-H128</f>
        <v>0</v>
      </c>
      <c r="I126" s="46">
        <f t="shared" si="35"/>
        <v>0</v>
      </c>
      <c r="J126" s="46">
        <f t="shared" si="35"/>
        <v>0</v>
      </c>
      <c r="K126" s="46">
        <f t="shared" si="35"/>
        <v>0</v>
      </c>
      <c r="L126" s="46">
        <f t="shared" si="35"/>
        <v>0</v>
      </c>
      <c r="M126" s="46">
        <f t="shared" si="35"/>
        <v>0</v>
      </c>
      <c r="N126" s="46">
        <f t="shared" si="35"/>
        <v>0</v>
      </c>
      <c r="O126" s="46">
        <f t="shared" si="35"/>
        <v>106430</v>
      </c>
      <c r="P126" s="46">
        <f t="shared" si="35"/>
        <v>0</v>
      </c>
      <c r="Q126" s="46">
        <f t="shared" si="35"/>
        <v>2700</v>
      </c>
      <c r="R126" s="46">
        <f t="shared" si="35"/>
        <v>0</v>
      </c>
      <c r="S126" s="47"/>
    </row>
    <row r="127" spans="2:20" ht="22.5" customHeight="1" x14ac:dyDescent="0.25">
      <c r="B127" s="48" t="s">
        <v>227</v>
      </c>
      <c r="C127" s="49" t="s">
        <v>228</v>
      </c>
      <c r="D127" s="53" t="s">
        <v>229</v>
      </c>
      <c r="E127" s="45">
        <f t="shared" si="28"/>
        <v>130359</v>
      </c>
      <c r="F127" s="54"/>
      <c r="G127" s="45">
        <f t="shared" si="29"/>
        <v>130359</v>
      </c>
      <c r="H127" s="54"/>
      <c r="I127" s="54"/>
      <c r="J127" s="54"/>
      <c r="K127" s="54"/>
      <c r="L127" s="54"/>
      <c r="M127" s="54"/>
      <c r="N127" s="54"/>
      <c r="O127" s="54">
        <v>116960</v>
      </c>
      <c r="P127" s="54">
        <v>7999</v>
      </c>
      <c r="Q127" s="54">
        <v>5400</v>
      </c>
      <c r="R127" s="54"/>
      <c r="S127" s="47"/>
    </row>
    <row r="128" spans="2:20" ht="15" customHeight="1" x14ac:dyDescent="0.25">
      <c r="B128" s="48" t="s">
        <v>230</v>
      </c>
      <c r="C128" s="49" t="s">
        <v>231</v>
      </c>
      <c r="D128" s="53" t="s">
        <v>232</v>
      </c>
      <c r="E128" s="45">
        <f t="shared" si="28"/>
        <v>21229</v>
      </c>
      <c r="F128" s="54"/>
      <c r="G128" s="45">
        <f t="shared" si="29"/>
        <v>21229</v>
      </c>
      <c r="H128" s="54"/>
      <c r="I128" s="54"/>
      <c r="J128" s="54"/>
      <c r="K128" s="54"/>
      <c r="L128" s="54"/>
      <c r="M128" s="54"/>
      <c r="N128" s="54"/>
      <c r="O128" s="54">
        <v>10530</v>
      </c>
      <c r="P128" s="54">
        <v>7999</v>
      </c>
      <c r="Q128" s="54">
        <v>2700</v>
      </c>
      <c r="R128" s="54"/>
      <c r="S128" s="47"/>
    </row>
    <row r="129" spans="2:19" ht="15" customHeight="1" x14ac:dyDescent="0.25">
      <c r="B129" s="42" t="s">
        <v>233</v>
      </c>
      <c r="C129" s="43" t="s">
        <v>234</v>
      </c>
      <c r="D129" s="44"/>
      <c r="E129" s="45">
        <f t="shared" si="28"/>
        <v>0</v>
      </c>
      <c r="F129" s="46">
        <f>F130-F131</f>
        <v>0</v>
      </c>
      <c r="G129" s="45">
        <f t="shared" si="29"/>
        <v>0</v>
      </c>
      <c r="H129" s="46">
        <f t="shared" ref="H129:R129" si="36">H130-H131</f>
        <v>0</v>
      </c>
      <c r="I129" s="46">
        <f t="shared" si="36"/>
        <v>0</v>
      </c>
      <c r="J129" s="46">
        <f t="shared" si="36"/>
        <v>0</v>
      </c>
      <c r="K129" s="46">
        <f t="shared" si="36"/>
        <v>0</v>
      </c>
      <c r="L129" s="46">
        <f t="shared" si="36"/>
        <v>0</v>
      </c>
      <c r="M129" s="46">
        <f t="shared" si="36"/>
        <v>0</v>
      </c>
      <c r="N129" s="46">
        <f t="shared" si="36"/>
        <v>0</v>
      </c>
      <c r="O129" s="46">
        <f t="shared" si="36"/>
        <v>0</v>
      </c>
      <c r="P129" s="46">
        <f t="shared" si="36"/>
        <v>0</v>
      </c>
      <c r="Q129" s="46">
        <f t="shared" si="36"/>
        <v>0</v>
      </c>
      <c r="R129" s="46">
        <f t="shared" si="36"/>
        <v>0</v>
      </c>
      <c r="S129" s="47"/>
    </row>
    <row r="130" spans="2:19" ht="33.75" customHeight="1" x14ac:dyDescent="0.25">
      <c r="B130" s="48" t="s">
        <v>235</v>
      </c>
      <c r="C130" s="49" t="s">
        <v>236</v>
      </c>
      <c r="D130" s="53" t="s">
        <v>216</v>
      </c>
      <c r="E130" s="45">
        <f t="shared" si="28"/>
        <v>0</v>
      </c>
      <c r="F130" s="54"/>
      <c r="G130" s="45">
        <f t="shared" si="29"/>
        <v>0</v>
      </c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47"/>
    </row>
    <row r="131" spans="2:19" ht="22.5" customHeight="1" x14ac:dyDescent="0.25">
      <c r="B131" s="48" t="s">
        <v>237</v>
      </c>
      <c r="C131" s="49" t="s">
        <v>238</v>
      </c>
      <c r="D131" s="53" t="s">
        <v>239</v>
      </c>
      <c r="E131" s="45">
        <f t="shared" si="28"/>
        <v>0</v>
      </c>
      <c r="F131" s="54"/>
      <c r="G131" s="45">
        <f t="shared" si="29"/>
        <v>0</v>
      </c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47"/>
    </row>
    <row r="132" spans="2:19" ht="22.5" customHeight="1" x14ac:dyDescent="0.25">
      <c r="B132" s="42" t="s">
        <v>240</v>
      </c>
      <c r="C132" s="43" t="s">
        <v>241</v>
      </c>
      <c r="D132" s="44"/>
      <c r="E132" s="45">
        <f t="shared" si="28"/>
        <v>0</v>
      </c>
      <c r="F132" s="98">
        <f>F133-F134</f>
        <v>0</v>
      </c>
      <c r="G132" s="45">
        <f t="shared" si="29"/>
        <v>0</v>
      </c>
      <c r="H132" s="98">
        <f t="shared" ref="H132:R132" si="37">H133-H134</f>
        <v>0</v>
      </c>
      <c r="I132" s="98">
        <f t="shared" si="37"/>
        <v>0</v>
      </c>
      <c r="J132" s="98">
        <f t="shared" si="37"/>
        <v>0</v>
      </c>
      <c r="K132" s="98">
        <f t="shared" si="37"/>
        <v>0</v>
      </c>
      <c r="L132" s="98">
        <f t="shared" si="37"/>
        <v>0</v>
      </c>
      <c r="M132" s="98">
        <f t="shared" si="37"/>
        <v>0</v>
      </c>
      <c r="N132" s="98">
        <f t="shared" si="37"/>
        <v>0</v>
      </c>
      <c r="O132" s="98">
        <f t="shared" si="37"/>
        <v>0</v>
      </c>
      <c r="P132" s="98">
        <f t="shared" si="37"/>
        <v>0</v>
      </c>
      <c r="Q132" s="98">
        <f t="shared" si="37"/>
        <v>0</v>
      </c>
      <c r="R132" s="98">
        <f t="shared" si="37"/>
        <v>0</v>
      </c>
      <c r="S132" s="47"/>
    </row>
    <row r="133" spans="2:19" ht="22.5" customHeight="1" x14ac:dyDescent="0.25">
      <c r="B133" s="48" t="s">
        <v>242</v>
      </c>
      <c r="C133" s="49" t="s">
        <v>243</v>
      </c>
      <c r="D133" s="99" t="s">
        <v>244</v>
      </c>
      <c r="E133" s="45">
        <f t="shared" si="28"/>
        <v>0</v>
      </c>
      <c r="F133" s="54"/>
      <c r="G133" s="45">
        <f t="shared" si="29"/>
        <v>0</v>
      </c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47"/>
    </row>
    <row r="134" spans="2:19" ht="15" customHeight="1" x14ac:dyDescent="0.25">
      <c r="B134" s="100" t="s">
        <v>245</v>
      </c>
      <c r="C134" s="65" t="s">
        <v>246</v>
      </c>
      <c r="D134" s="66" t="s">
        <v>244</v>
      </c>
      <c r="E134" s="67">
        <f t="shared" si="28"/>
        <v>0</v>
      </c>
      <c r="F134" s="89"/>
      <c r="G134" s="67">
        <f t="shared" si="29"/>
        <v>0</v>
      </c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47"/>
    </row>
    <row r="135" spans="2:19" ht="15" customHeight="1" x14ac:dyDescent="0.25">
      <c r="B135" s="101"/>
      <c r="C135" s="91"/>
      <c r="D135" s="91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92" t="s">
        <v>247</v>
      </c>
    </row>
    <row r="136" spans="2:19" ht="108" customHeight="1" x14ac:dyDescent="0.25">
      <c r="B136" s="29" t="s">
        <v>25</v>
      </c>
      <c r="C136" s="30" t="s">
        <v>26</v>
      </c>
      <c r="D136" s="30" t="s">
        <v>27</v>
      </c>
      <c r="E136" s="31" t="s">
        <v>28</v>
      </c>
      <c r="F136" s="31" t="s">
        <v>29</v>
      </c>
      <c r="G136" s="31" t="s">
        <v>30</v>
      </c>
      <c r="H136" s="31" t="s">
        <v>31</v>
      </c>
      <c r="I136" s="31" t="s">
        <v>32</v>
      </c>
      <c r="J136" s="30" t="s">
        <v>33</v>
      </c>
      <c r="K136" s="30" t="s">
        <v>34</v>
      </c>
      <c r="L136" s="30" t="s">
        <v>35</v>
      </c>
      <c r="M136" s="30" t="s">
        <v>36</v>
      </c>
      <c r="N136" s="30" t="s">
        <v>37</v>
      </c>
      <c r="O136" s="30" t="s">
        <v>38</v>
      </c>
      <c r="P136" s="30" t="s">
        <v>39</v>
      </c>
      <c r="Q136" s="30" t="s">
        <v>40</v>
      </c>
      <c r="R136" s="32" t="s">
        <v>41</v>
      </c>
    </row>
    <row r="137" spans="2:19" ht="15" customHeight="1" x14ac:dyDescent="0.25">
      <c r="B137" s="74">
        <v>1</v>
      </c>
      <c r="C137" s="103">
        <v>2</v>
      </c>
      <c r="D137" s="35">
        <v>3</v>
      </c>
      <c r="E137" s="103">
        <v>4</v>
      </c>
      <c r="F137" s="103">
        <v>5</v>
      </c>
      <c r="G137" s="35">
        <v>6</v>
      </c>
      <c r="H137" s="103">
        <v>7</v>
      </c>
      <c r="I137" s="103">
        <v>8</v>
      </c>
      <c r="J137" s="103">
        <v>9</v>
      </c>
      <c r="K137" s="103">
        <v>10</v>
      </c>
      <c r="L137" s="103">
        <v>11</v>
      </c>
      <c r="M137" s="103">
        <v>12</v>
      </c>
      <c r="N137" s="103">
        <v>13</v>
      </c>
      <c r="O137" s="103">
        <v>14</v>
      </c>
      <c r="P137" s="103">
        <v>15</v>
      </c>
      <c r="Q137" s="103">
        <v>16</v>
      </c>
      <c r="R137" s="103">
        <v>17</v>
      </c>
      <c r="S137" s="47"/>
    </row>
    <row r="138" spans="2:19" ht="22.5" customHeight="1" x14ac:dyDescent="0.25">
      <c r="B138" s="42" t="s">
        <v>248</v>
      </c>
      <c r="C138" s="43" t="s">
        <v>249</v>
      </c>
      <c r="D138" s="76"/>
      <c r="E138" s="45">
        <f t="shared" ref="E138:E161" si="38">G138+R138-F138</f>
        <v>0</v>
      </c>
      <c r="F138" s="98">
        <f>F139-F140</f>
        <v>0</v>
      </c>
      <c r="G138" s="40">
        <f t="shared" ref="G138:G161" si="39">I138+J138+K138+N138+P138+L138+M138+O138+Q138-H138</f>
        <v>0</v>
      </c>
      <c r="H138" s="98">
        <f t="shared" ref="H138:R138" si="40">H139-H140</f>
        <v>0</v>
      </c>
      <c r="I138" s="98">
        <f t="shared" si="40"/>
        <v>0</v>
      </c>
      <c r="J138" s="98">
        <f t="shared" si="40"/>
        <v>0</v>
      </c>
      <c r="K138" s="98">
        <f t="shared" si="40"/>
        <v>0</v>
      </c>
      <c r="L138" s="98">
        <f t="shared" si="40"/>
        <v>0</v>
      </c>
      <c r="M138" s="98">
        <f t="shared" si="40"/>
        <v>0</v>
      </c>
      <c r="N138" s="98">
        <f t="shared" si="40"/>
        <v>0</v>
      </c>
      <c r="O138" s="98">
        <f t="shared" si="40"/>
        <v>0</v>
      </c>
      <c r="P138" s="98">
        <f t="shared" si="40"/>
        <v>0</v>
      </c>
      <c r="Q138" s="98">
        <f t="shared" si="40"/>
        <v>0</v>
      </c>
      <c r="R138" s="98">
        <f t="shared" si="40"/>
        <v>0</v>
      </c>
      <c r="S138" s="47"/>
    </row>
    <row r="139" spans="2:19" ht="22.5" customHeight="1" x14ac:dyDescent="0.25">
      <c r="B139" s="48" t="s">
        <v>250</v>
      </c>
      <c r="C139" s="49" t="s">
        <v>251</v>
      </c>
      <c r="D139" s="99" t="s">
        <v>244</v>
      </c>
      <c r="E139" s="45">
        <f t="shared" si="38"/>
        <v>0</v>
      </c>
      <c r="F139" s="54"/>
      <c r="G139" s="45">
        <f t="shared" si="39"/>
        <v>0</v>
      </c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47"/>
    </row>
    <row r="140" spans="2:19" ht="15" customHeight="1" x14ac:dyDescent="0.25">
      <c r="B140" s="48" t="s">
        <v>245</v>
      </c>
      <c r="C140" s="49" t="s">
        <v>252</v>
      </c>
      <c r="D140" s="53" t="s">
        <v>244</v>
      </c>
      <c r="E140" s="45">
        <f t="shared" si="38"/>
        <v>0</v>
      </c>
      <c r="F140" s="54"/>
      <c r="G140" s="45">
        <f t="shared" si="39"/>
        <v>0</v>
      </c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47"/>
    </row>
    <row r="141" spans="2:19" ht="15" customHeight="1" x14ac:dyDescent="0.25">
      <c r="B141" s="42" t="s">
        <v>253</v>
      </c>
      <c r="C141" s="43" t="s">
        <v>254</v>
      </c>
      <c r="D141" s="44" t="s">
        <v>244</v>
      </c>
      <c r="E141" s="45">
        <f t="shared" si="38"/>
        <v>16943.97</v>
      </c>
      <c r="F141" s="54"/>
      <c r="G141" s="45">
        <f t="shared" si="39"/>
        <v>16943.97</v>
      </c>
      <c r="H141" s="54"/>
      <c r="I141" s="54"/>
      <c r="J141" s="54"/>
      <c r="K141" s="54"/>
      <c r="L141" s="54"/>
      <c r="M141" s="54"/>
      <c r="N141" s="54"/>
      <c r="O141" s="54">
        <v>17989.310000000001</v>
      </c>
      <c r="P141" s="54"/>
      <c r="Q141" s="54">
        <v>-1045.3399999999999</v>
      </c>
      <c r="R141" s="54"/>
      <c r="S141" s="47"/>
    </row>
    <row r="142" spans="2:19" ht="22.5" customHeight="1" x14ac:dyDescent="0.25">
      <c r="B142" s="104" t="s">
        <v>255</v>
      </c>
      <c r="C142" s="43" t="s">
        <v>256</v>
      </c>
      <c r="D142" s="44"/>
      <c r="E142" s="45">
        <f t="shared" si="38"/>
        <v>153165195.76999998</v>
      </c>
      <c r="F142" s="46">
        <f>F143-F165</f>
        <v>0</v>
      </c>
      <c r="G142" s="45">
        <f t="shared" si="39"/>
        <v>153165195.76999998</v>
      </c>
      <c r="H142" s="46">
        <f t="shared" ref="H142:R142" si="41">H143-H165</f>
        <v>0</v>
      </c>
      <c r="I142" s="46">
        <f t="shared" si="41"/>
        <v>0</v>
      </c>
      <c r="J142" s="46">
        <f t="shared" si="41"/>
        <v>0</v>
      </c>
      <c r="K142" s="46">
        <f t="shared" si="41"/>
        <v>0</v>
      </c>
      <c r="L142" s="46">
        <f t="shared" si="41"/>
        <v>0</v>
      </c>
      <c r="M142" s="46">
        <f t="shared" si="41"/>
        <v>0</v>
      </c>
      <c r="N142" s="46">
        <f t="shared" si="41"/>
        <v>0</v>
      </c>
      <c r="O142" s="46">
        <f t="shared" si="41"/>
        <v>16379077.769999942</v>
      </c>
      <c r="P142" s="46">
        <f t="shared" si="41"/>
        <v>133649043.74000004</v>
      </c>
      <c r="Q142" s="46">
        <f t="shared" si="41"/>
        <v>3137074.259999997</v>
      </c>
      <c r="R142" s="46">
        <f t="shared" si="41"/>
        <v>0</v>
      </c>
      <c r="S142" s="47"/>
    </row>
    <row r="143" spans="2:19" ht="33.75" customHeight="1" x14ac:dyDescent="0.25">
      <c r="B143" s="105" t="s">
        <v>257</v>
      </c>
      <c r="C143" s="43" t="s">
        <v>258</v>
      </c>
      <c r="D143" s="44"/>
      <c r="E143" s="45">
        <f t="shared" si="38"/>
        <v>150757650.62999997</v>
      </c>
      <c r="F143" s="46">
        <f>F144+F147+F150+F153+F156+F159</f>
        <v>0</v>
      </c>
      <c r="G143" s="45">
        <f t="shared" si="39"/>
        <v>150757650.62999997</v>
      </c>
      <c r="H143" s="46">
        <f t="shared" ref="H143:R143" si="42">H144+H147+H150+H153+H156+H159</f>
        <v>0</v>
      </c>
      <c r="I143" s="46">
        <f t="shared" si="42"/>
        <v>0</v>
      </c>
      <c r="J143" s="46">
        <f t="shared" si="42"/>
        <v>0</v>
      </c>
      <c r="K143" s="46">
        <f t="shared" si="42"/>
        <v>0</v>
      </c>
      <c r="L143" s="46">
        <f t="shared" si="42"/>
        <v>0</v>
      </c>
      <c r="M143" s="46">
        <f t="shared" si="42"/>
        <v>0</v>
      </c>
      <c r="N143" s="46">
        <f t="shared" si="42"/>
        <v>0</v>
      </c>
      <c r="O143" s="46">
        <f t="shared" si="42"/>
        <v>-2607515.7800000589</v>
      </c>
      <c r="P143" s="46">
        <f t="shared" si="42"/>
        <v>149425081.81000003</v>
      </c>
      <c r="Q143" s="46">
        <f t="shared" si="42"/>
        <v>3940084.5999999968</v>
      </c>
      <c r="R143" s="46">
        <f t="shared" si="42"/>
        <v>0</v>
      </c>
      <c r="S143" s="47"/>
    </row>
    <row r="144" spans="2:19" ht="22.5" customHeight="1" x14ac:dyDescent="0.25">
      <c r="B144" s="42" t="s">
        <v>259</v>
      </c>
      <c r="C144" s="43" t="s">
        <v>260</v>
      </c>
      <c r="D144" s="44"/>
      <c r="E144" s="45">
        <f t="shared" si="38"/>
        <v>8620281.4799999967</v>
      </c>
      <c r="F144" s="46">
        <f>F145-F146</f>
        <v>0</v>
      </c>
      <c r="G144" s="45">
        <f t="shared" si="39"/>
        <v>8620281.4799999967</v>
      </c>
      <c r="H144" s="46">
        <f t="shared" ref="H144:R144" si="43">H145-H146</f>
        <v>0</v>
      </c>
      <c r="I144" s="46">
        <f t="shared" si="43"/>
        <v>0</v>
      </c>
      <c r="J144" s="46">
        <f t="shared" si="43"/>
        <v>0</v>
      </c>
      <c r="K144" s="46">
        <f t="shared" si="43"/>
        <v>0</v>
      </c>
      <c r="L144" s="46">
        <f t="shared" si="43"/>
        <v>0</v>
      </c>
      <c r="M144" s="46">
        <f t="shared" si="43"/>
        <v>0</v>
      </c>
      <c r="N144" s="46">
        <f t="shared" si="43"/>
        <v>0</v>
      </c>
      <c r="O144" s="46">
        <f t="shared" si="43"/>
        <v>18174852.059999943</v>
      </c>
      <c r="P144" s="46">
        <f t="shared" si="43"/>
        <v>-13914414.809999943</v>
      </c>
      <c r="Q144" s="46">
        <f t="shared" si="43"/>
        <v>4359844.2299999967</v>
      </c>
      <c r="R144" s="46">
        <f t="shared" si="43"/>
        <v>0</v>
      </c>
      <c r="S144" s="47"/>
    </row>
    <row r="145" spans="2:19" ht="33.75" customHeight="1" x14ac:dyDescent="0.25">
      <c r="B145" s="48" t="s">
        <v>261</v>
      </c>
      <c r="C145" s="49" t="s">
        <v>262</v>
      </c>
      <c r="D145" s="53" t="s">
        <v>263</v>
      </c>
      <c r="E145" s="45">
        <f t="shared" si="38"/>
        <v>1202382306.27</v>
      </c>
      <c r="F145" s="54"/>
      <c r="G145" s="45">
        <f t="shared" si="39"/>
        <v>1202382306.27</v>
      </c>
      <c r="H145" s="54"/>
      <c r="I145" s="54"/>
      <c r="J145" s="54"/>
      <c r="K145" s="54"/>
      <c r="L145" s="54"/>
      <c r="M145" s="54"/>
      <c r="N145" s="54"/>
      <c r="O145" s="54">
        <v>836870713.42999995</v>
      </c>
      <c r="P145" s="54">
        <v>319179433.47000003</v>
      </c>
      <c r="Q145" s="54">
        <v>46332159.369999997</v>
      </c>
      <c r="R145" s="54"/>
      <c r="S145" s="47"/>
    </row>
    <row r="146" spans="2:19" ht="22.5" customHeight="1" x14ac:dyDescent="0.25">
      <c r="B146" s="48" t="s">
        <v>264</v>
      </c>
      <c r="C146" s="49" t="s">
        <v>265</v>
      </c>
      <c r="D146" s="53" t="s">
        <v>266</v>
      </c>
      <c r="E146" s="45">
        <f t="shared" si="38"/>
        <v>1193762024.7900002</v>
      </c>
      <c r="F146" s="54"/>
      <c r="G146" s="45">
        <f t="shared" si="39"/>
        <v>1193762024.7900002</v>
      </c>
      <c r="H146" s="54"/>
      <c r="I146" s="54"/>
      <c r="J146" s="54"/>
      <c r="K146" s="54"/>
      <c r="L146" s="54"/>
      <c r="M146" s="54"/>
      <c r="N146" s="54"/>
      <c r="O146" s="54">
        <v>818695861.37</v>
      </c>
      <c r="P146" s="54">
        <v>333093848.27999997</v>
      </c>
      <c r="Q146" s="54">
        <v>41972315.140000001</v>
      </c>
      <c r="R146" s="54"/>
      <c r="S146" s="47"/>
    </row>
    <row r="147" spans="2:19" ht="15" customHeight="1" x14ac:dyDescent="0.25">
      <c r="B147" s="42" t="s">
        <v>267</v>
      </c>
      <c r="C147" s="43" t="s">
        <v>224</v>
      </c>
      <c r="D147" s="44"/>
      <c r="E147" s="45">
        <f t="shared" si="38"/>
        <v>0</v>
      </c>
      <c r="F147" s="46">
        <f>F148-F149</f>
        <v>0</v>
      </c>
      <c r="G147" s="45">
        <f t="shared" si="39"/>
        <v>0</v>
      </c>
      <c r="H147" s="46">
        <f t="shared" ref="H147:R147" si="44">H148-H149</f>
        <v>0</v>
      </c>
      <c r="I147" s="46">
        <f t="shared" si="44"/>
        <v>0</v>
      </c>
      <c r="J147" s="46">
        <f t="shared" si="44"/>
        <v>0</v>
      </c>
      <c r="K147" s="46">
        <f t="shared" si="44"/>
        <v>0</v>
      </c>
      <c r="L147" s="46">
        <f t="shared" si="44"/>
        <v>0</v>
      </c>
      <c r="M147" s="46">
        <f t="shared" si="44"/>
        <v>0</v>
      </c>
      <c r="N147" s="46">
        <f t="shared" si="44"/>
        <v>0</v>
      </c>
      <c r="O147" s="46">
        <f t="shared" si="44"/>
        <v>0</v>
      </c>
      <c r="P147" s="46">
        <f t="shared" si="44"/>
        <v>0</v>
      </c>
      <c r="Q147" s="46">
        <f t="shared" si="44"/>
        <v>0</v>
      </c>
      <c r="R147" s="46">
        <f t="shared" si="44"/>
        <v>0</v>
      </c>
      <c r="S147" s="47"/>
    </row>
    <row r="148" spans="2:19" ht="35.25" customHeight="1" x14ac:dyDescent="0.25">
      <c r="B148" s="48" t="s">
        <v>268</v>
      </c>
      <c r="C148" s="49" t="s">
        <v>269</v>
      </c>
      <c r="D148" s="53" t="s">
        <v>270</v>
      </c>
      <c r="E148" s="45">
        <f t="shared" si="38"/>
        <v>0</v>
      </c>
      <c r="F148" s="54"/>
      <c r="G148" s="45">
        <f t="shared" si="39"/>
        <v>0</v>
      </c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47"/>
    </row>
    <row r="149" spans="2:19" ht="24.75" customHeight="1" x14ac:dyDescent="0.25">
      <c r="B149" s="48" t="s">
        <v>271</v>
      </c>
      <c r="C149" s="49" t="s">
        <v>272</v>
      </c>
      <c r="D149" s="53" t="s">
        <v>273</v>
      </c>
      <c r="E149" s="45">
        <f t="shared" si="38"/>
        <v>0</v>
      </c>
      <c r="F149" s="54"/>
      <c r="G149" s="45">
        <f t="shared" si="39"/>
        <v>0</v>
      </c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47"/>
    </row>
    <row r="150" spans="2:19" ht="22.5" customHeight="1" x14ac:dyDescent="0.25">
      <c r="B150" s="42" t="s">
        <v>274</v>
      </c>
      <c r="C150" s="43" t="s">
        <v>275</v>
      </c>
      <c r="D150" s="44"/>
      <c r="E150" s="45">
        <f t="shared" si="38"/>
        <v>-13396384.49</v>
      </c>
      <c r="F150" s="46">
        <f>F151-F152</f>
        <v>0</v>
      </c>
      <c r="G150" s="45">
        <f t="shared" si="39"/>
        <v>-13396384.49</v>
      </c>
      <c r="H150" s="46">
        <f t="shared" ref="H150:R150" si="45">H151-H152</f>
        <v>0</v>
      </c>
      <c r="I150" s="46">
        <f t="shared" si="45"/>
        <v>0</v>
      </c>
      <c r="J150" s="46">
        <f t="shared" si="45"/>
        <v>0</v>
      </c>
      <c r="K150" s="46">
        <f t="shared" si="45"/>
        <v>0</v>
      </c>
      <c r="L150" s="46">
        <f t="shared" si="45"/>
        <v>0</v>
      </c>
      <c r="M150" s="46">
        <f t="shared" si="45"/>
        <v>0</v>
      </c>
      <c r="N150" s="46">
        <f t="shared" si="45"/>
        <v>0</v>
      </c>
      <c r="O150" s="46">
        <f t="shared" si="45"/>
        <v>-6438282.5299999993</v>
      </c>
      <c r="P150" s="46">
        <f t="shared" si="45"/>
        <v>-6958101.9600000009</v>
      </c>
      <c r="Q150" s="46">
        <f t="shared" si="45"/>
        <v>0</v>
      </c>
      <c r="R150" s="46">
        <f t="shared" si="45"/>
        <v>0</v>
      </c>
      <c r="S150" s="47"/>
    </row>
    <row r="151" spans="2:19" ht="33.75" customHeight="1" x14ac:dyDescent="0.25">
      <c r="B151" s="48" t="s">
        <v>276</v>
      </c>
      <c r="C151" s="49" t="s">
        <v>277</v>
      </c>
      <c r="D151" s="53" t="s">
        <v>278</v>
      </c>
      <c r="E151" s="45">
        <f t="shared" si="38"/>
        <v>16464914.199999999</v>
      </c>
      <c r="F151" s="54"/>
      <c r="G151" s="45">
        <f t="shared" si="39"/>
        <v>16464914.199999999</v>
      </c>
      <c r="H151" s="54"/>
      <c r="I151" s="54"/>
      <c r="J151" s="54"/>
      <c r="K151" s="54"/>
      <c r="L151" s="54"/>
      <c r="M151" s="54"/>
      <c r="N151" s="54"/>
      <c r="O151" s="54">
        <v>5418016.1600000001</v>
      </c>
      <c r="P151" s="54">
        <v>11046898.039999999</v>
      </c>
      <c r="Q151" s="54"/>
      <c r="R151" s="54"/>
      <c r="S151" s="47"/>
    </row>
    <row r="152" spans="2:19" ht="22.5" customHeight="1" x14ac:dyDescent="0.25">
      <c r="B152" s="48" t="s">
        <v>279</v>
      </c>
      <c r="C152" s="49" t="s">
        <v>280</v>
      </c>
      <c r="D152" s="53" t="s">
        <v>281</v>
      </c>
      <c r="E152" s="45">
        <f t="shared" si="38"/>
        <v>29861298.689999998</v>
      </c>
      <c r="F152" s="54"/>
      <c r="G152" s="45">
        <f t="shared" si="39"/>
        <v>29861298.689999998</v>
      </c>
      <c r="H152" s="54"/>
      <c r="I152" s="54"/>
      <c r="J152" s="54"/>
      <c r="K152" s="54"/>
      <c r="L152" s="54"/>
      <c r="M152" s="54"/>
      <c r="N152" s="54"/>
      <c r="O152" s="54">
        <v>11856298.689999999</v>
      </c>
      <c r="P152" s="54">
        <v>18005000</v>
      </c>
      <c r="Q152" s="54"/>
      <c r="R152" s="54"/>
      <c r="S152" s="47"/>
    </row>
    <row r="153" spans="2:19" ht="15" customHeight="1" x14ac:dyDescent="0.25">
      <c r="B153" s="42" t="s">
        <v>282</v>
      </c>
      <c r="C153" s="43" t="s">
        <v>283</v>
      </c>
      <c r="D153" s="44"/>
      <c r="E153" s="45">
        <f t="shared" si="38"/>
        <v>0</v>
      </c>
      <c r="F153" s="46">
        <f>F154-F155</f>
        <v>0</v>
      </c>
      <c r="G153" s="45">
        <f t="shared" si="39"/>
        <v>0</v>
      </c>
      <c r="H153" s="46">
        <f t="shared" ref="H153:R153" si="46">H154-H155</f>
        <v>0</v>
      </c>
      <c r="I153" s="46">
        <f t="shared" si="46"/>
        <v>0</v>
      </c>
      <c r="J153" s="46">
        <f t="shared" si="46"/>
        <v>0</v>
      </c>
      <c r="K153" s="46">
        <f t="shared" si="46"/>
        <v>0</v>
      </c>
      <c r="L153" s="46">
        <f t="shared" si="46"/>
        <v>0</v>
      </c>
      <c r="M153" s="46">
        <f t="shared" si="46"/>
        <v>0</v>
      </c>
      <c r="N153" s="46">
        <f t="shared" si="46"/>
        <v>0</v>
      </c>
      <c r="O153" s="46">
        <f t="shared" si="46"/>
        <v>0</v>
      </c>
      <c r="P153" s="46">
        <f t="shared" si="46"/>
        <v>0</v>
      </c>
      <c r="Q153" s="46">
        <f t="shared" si="46"/>
        <v>0</v>
      </c>
      <c r="R153" s="46">
        <f t="shared" si="46"/>
        <v>0</v>
      </c>
      <c r="S153" s="47"/>
    </row>
    <row r="154" spans="2:19" ht="33.75" customHeight="1" x14ac:dyDescent="0.25">
      <c r="B154" s="48" t="s">
        <v>284</v>
      </c>
      <c r="C154" s="49" t="s">
        <v>285</v>
      </c>
      <c r="D154" s="53" t="s">
        <v>286</v>
      </c>
      <c r="E154" s="45">
        <f t="shared" si="38"/>
        <v>0</v>
      </c>
      <c r="F154" s="54"/>
      <c r="G154" s="45">
        <f t="shared" si="39"/>
        <v>0</v>
      </c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47"/>
    </row>
    <row r="155" spans="2:19" ht="22.5" customHeight="1" x14ac:dyDescent="0.25">
      <c r="B155" s="48" t="s">
        <v>287</v>
      </c>
      <c r="C155" s="49" t="s">
        <v>288</v>
      </c>
      <c r="D155" s="53" t="s">
        <v>289</v>
      </c>
      <c r="E155" s="45">
        <f t="shared" si="38"/>
        <v>0</v>
      </c>
      <c r="F155" s="54"/>
      <c r="G155" s="45">
        <f t="shared" si="39"/>
        <v>0</v>
      </c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47"/>
    </row>
    <row r="156" spans="2:19" ht="15" customHeight="1" x14ac:dyDescent="0.25">
      <c r="B156" s="42" t="s">
        <v>290</v>
      </c>
      <c r="C156" s="43" t="s">
        <v>291</v>
      </c>
      <c r="D156" s="44"/>
      <c r="E156" s="45">
        <f t="shared" si="38"/>
        <v>0</v>
      </c>
      <c r="F156" s="46">
        <f>F157-F158</f>
        <v>0</v>
      </c>
      <c r="G156" s="45">
        <f t="shared" si="39"/>
        <v>0</v>
      </c>
      <c r="H156" s="46">
        <f t="shared" ref="H156:R156" si="47">H157-H158</f>
        <v>0</v>
      </c>
      <c r="I156" s="46">
        <f t="shared" si="47"/>
        <v>0</v>
      </c>
      <c r="J156" s="46">
        <f t="shared" si="47"/>
        <v>0</v>
      </c>
      <c r="K156" s="46">
        <f t="shared" si="47"/>
        <v>0</v>
      </c>
      <c r="L156" s="46">
        <f t="shared" si="47"/>
        <v>0</v>
      </c>
      <c r="M156" s="46">
        <f t="shared" si="47"/>
        <v>0</v>
      </c>
      <c r="N156" s="46">
        <f t="shared" si="47"/>
        <v>0</v>
      </c>
      <c r="O156" s="46">
        <f t="shared" si="47"/>
        <v>0</v>
      </c>
      <c r="P156" s="46">
        <f t="shared" si="47"/>
        <v>0</v>
      </c>
      <c r="Q156" s="46">
        <f t="shared" si="47"/>
        <v>0</v>
      </c>
      <c r="R156" s="46">
        <f t="shared" si="47"/>
        <v>0</v>
      </c>
      <c r="S156" s="47"/>
    </row>
    <row r="157" spans="2:19" ht="23.25" customHeight="1" x14ac:dyDescent="0.25">
      <c r="B157" s="48" t="s">
        <v>292</v>
      </c>
      <c r="C157" s="49" t="s">
        <v>293</v>
      </c>
      <c r="D157" s="53" t="s">
        <v>294</v>
      </c>
      <c r="E157" s="45">
        <f t="shared" si="38"/>
        <v>0</v>
      </c>
      <c r="F157" s="54"/>
      <c r="G157" s="45">
        <f t="shared" si="39"/>
        <v>0</v>
      </c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47"/>
    </row>
    <row r="158" spans="2:19" ht="22.5" customHeight="1" x14ac:dyDescent="0.25">
      <c r="B158" s="48" t="s">
        <v>295</v>
      </c>
      <c r="C158" s="49" t="s">
        <v>296</v>
      </c>
      <c r="D158" s="53" t="s">
        <v>297</v>
      </c>
      <c r="E158" s="45">
        <f t="shared" si="38"/>
        <v>0</v>
      </c>
      <c r="F158" s="54"/>
      <c r="G158" s="45">
        <f t="shared" si="39"/>
        <v>0</v>
      </c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47"/>
    </row>
    <row r="159" spans="2:19" ht="22.5" customHeight="1" x14ac:dyDescent="0.25">
      <c r="B159" s="106" t="s">
        <v>298</v>
      </c>
      <c r="C159" s="43" t="s">
        <v>299</v>
      </c>
      <c r="D159" s="44"/>
      <c r="E159" s="45">
        <f t="shared" si="38"/>
        <v>155533753.63999999</v>
      </c>
      <c r="F159" s="46">
        <f>F160-F161</f>
        <v>0</v>
      </c>
      <c r="G159" s="45">
        <f t="shared" si="39"/>
        <v>155533753.63999999</v>
      </c>
      <c r="H159" s="46">
        <f t="shared" ref="H159:R159" si="48">H160-H161</f>
        <v>0</v>
      </c>
      <c r="I159" s="46">
        <f t="shared" si="48"/>
        <v>0</v>
      </c>
      <c r="J159" s="46">
        <f t="shared" si="48"/>
        <v>0</v>
      </c>
      <c r="K159" s="46">
        <f t="shared" si="48"/>
        <v>0</v>
      </c>
      <c r="L159" s="46">
        <f t="shared" si="48"/>
        <v>0</v>
      </c>
      <c r="M159" s="46">
        <f t="shared" si="48"/>
        <v>0</v>
      </c>
      <c r="N159" s="46">
        <f t="shared" si="48"/>
        <v>0</v>
      </c>
      <c r="O159" s="46">
        <f t="shared" si="48"/>
        <v>-14344085.310000002</v>
      </c>
      <c r="P159" s="46">
        <f t="shared" si="48"/>
        <v>170297598.57999998</v>
      </c>
      <c r="Q159" s="46">
        <f t="shared" si="48"/>
        <v>-419759.62999999989</v>
      </c>
      <c r="R159" s="46">
        <f t="shared" si="48"/>
        <v>0</v>
      </c>
      <c r="S159" s="47"/>
    </row>
    <row r="160" spans="2:19" ht="22.5" customHeight="1" x14ac:dyDescent="0.25">
      <c r="B160" s="107" t="s">
        <v>300</v>
      </c>
      <c r="C160" s="49" t="s">
        <v>301</v>
      </c>
      <c r="D160" s="53" t="s">
        <v>302</v>
      </c>
      <c r="E160" s="45">
        <f t="shared" si="38"/>
        <v>295691112.26999998</v>
      </c>
      <c r="F160" s="54"/>
      <c r="G160" s="45">
        <f t="shared" si="39"/>
        <v>295691112.26999998</v>
      </c>
      <c r="H160" s="54"/>
      <c r="I160" s="54"/>
      <c r="J160" s="54"/>
      <c r="K160" s="54"/>
      <c r="L160" s="54"/>
      <c r="M160" s="54"/>
      <c r="N160" s="54"/>
      <c r="O160" s="54">
        <v>74757921.980000004</v>
      </c>
      <c r="P160" s="54">
        <v>219051078.28999999</v>
      </c>
      <c r="Q160" s="54">
        <v>1882112</v>
      </c>
      <c r="R160" s="54"/>
      <c r="S160" s="47"/>
    </row>
    <row r="161" spans="2:21" ht="23.25" customHeight="1" x14ac:dyDescent="0.25">
      <c r="B161" s="48" t="s">
        <v>303</v>
      </c>
      <c r="C161" s="65" t="s">
        <v>304</v>
      </c>
      <c r="D161" s="66" t="s">
        <v>305</v>
      </c>
      <c r="E161" s="67">
        <f t="shared" si="38"/>
        <v>140157358.63</v>
      </c>
      <c r="F161" s="89"/>
      <c r="G161" s="67">
        <f t="shared" si="39"/>
        <v>140157358.63</v>
      </c>
      <c r="H161" s="89"/>
      <c r="I161" s="89"/>
      <c r="J161" s="89"/>
      <c r="K161" s="89"/>
      <c r="L161" s="89"/>
      <c r="M161" s="89"/>
      <c r="N161" s="89"/>
      <c r="O161" s="89">
        <v>89102007.290000007</v>
      </c>
      <c r="P161" s="89">
        <v>48753479.710000001</v>
      </c>
      <c r="Q161" s="89">
        <v>2301871.63</v>
      </c>
      <c r="R161" s="89"/>
      <c r="S161" s="47"/>
    </row>
    <row r="162" spans="2:21" ht="15" customHeight="1" x14ac:dyDescent="0.25">
      <c r="B162" s="108"/>
      <c r="C162" s="91"/>
      <c r="D162" s="91"/>
      <c r="E162" s="102"/>
      <c r="F162" s="102"/>
      <c r="G162" s="102"/>
      <c r="H162" s="102"/>
      <c r="I162" s="102"/>
      <c r="J162" s="102"/>
      <c r="K162" s="102"/>
      <c r="L162" s="102"/>
      <c r="M162" s="102"/>
      <c r="N162" s="102"/>
      <c r="O162" s="102"/>
      <c r="P162" s="102"/>
      <c r="Q162" s="102"/>
      <c r="R162" s="92" t="s">
        <v>306</v>
      </c>
    </row>
    <row r="163" spans="2:21" ht="108" customHeight="1" x14ac:dyDescent="0.25">
      <c r="B163" s="29" t="s">
        <v>25</v>
      </c>
      <c r="C163" s="30" t="s">
        <v>26</v>
      </c>
      <c r="D163" s="30" t="s">
        <v>27</v>
      </c>
      <c r="E163" s="31" t="s">
        <v>28</v>
      </c>
      <c r="F163" s="31" t="s">
        <v>29</v>
      </c>
      <c r="G163" s="31" t="s">
        <v>30</v>
      </c>
      <c r="H163" s="31" t="s">
        <v>31</v>
      </c>
      <c r="I163" s="31" t="s">
        <v>32</v>
      </c>
      <c r="J163" s="30" t="s">
        <v>33</v>
      </c>
      <c r="K163" s="30" t="s">
        <v>34</v>
      </c>
      <c r="L163" s="30" t="s">
        <v>35</v>
      </c>
      <c r="M163" s="30" t="s">
        <v>36</v>
      </c>
      <c r="N163" s="30" t="s">
        <v>37</v>
      </c>
      <c r="O163" s="30" t="s">
        <v>38</v>
      </c>
      <c r="P163" s="30" t="s">
        <v>39</v>
      </c>
      <c r="Q163" s="30" t="s">
        <v>40</v>
      </c>
      <c r="R163" s="32" t="s">
        <v>41</v>
      </c>
    </row>
    <row r="164" spans="2:21" ht="15" customHeight="1" x14ac:dyDescent="0.25">
      <c r="B164" s="34">
        <v>1</v>
      </c>
      <c r="C164" s="35">
        <v>2</v>
      </c>
      <c r="D164" s="35">
        <v>3</v>
      </c>
      <c r="E164" s="35">
        <v>4</v>
      </c>
      <c r="F164" s="35">
        <v>5</v>
      </c>
      <c r="G164" s="35">
        <v>6</v>
      </c>
      <c r="H164" s="35">
        <v>7</v>
      </c>
      <c r="I164" s="35">
        <v>8</v>
      </c>
      <c r="J164" s="35">
        <v>9</v>
      </c>
      <c r="K164" s="35">
        <v>10</v>
      </c>
      <c r="L164" s="35">
        <v>11</v>
      </c>
      <c r="M164" s="35">
        <v>12</v>
      </c>
      <c r="N164" s="35">
        <v>13</v>
      </c>
      <c r="O164" s="35">
        <v>14</v>
      </c>
      <c r="P164" s="35">
        <v>15</v>
      </c>
      <c r="Q164" s="35">
        <v>16</v>
      </c>
      <c r="R164" s="35">
        <v>17</v>
      </c>
      <c r="S164" s="47"/>
    </row>
    <row r="165" spans="2:21" ht="33.75" customHeight="1" x14ac:dyDescent="0.25">
      <c r="B165" s="93" t="s">
        <v>307</v>
      </c>
      <c r="C165" s="75" t="s">
        <v>263</v>
      </c>
      <c r="D165" s="76"/>
      <c r="E165" s="40">
        <f t="shared" ref="E165:E176" si="49">G165+R165-F165</f>
        <v>-2407545.1400000006</v>
      </c>
      <c r="F165" s="77">
        <f>F166+F169+F172+F175+F176</f>
        <v>0</v>
      </c>
      <c r="G165" s="40">
        <f t="shared" ref="G165:G176" si="50">I165+J165+K165+N165+P165+L165+M165+O165+Q165-H165</f>
        <v>-2407545.1400000006</v>
      </c>
      <c r="H165" s="77">
        <f t="shared" ref="H165:R165" si="51">H166+H169+H172+H175+H176</f>
        <v>0</v>
      </c>
      <c r="I165" s="77">
        <f t="shared" si="51"/>
        <v>0</v>
      </c>
      <c r="J165" s="77">
        <f t="shared" si="51"/>
        <v>0</v>
      </c>
      <c r="K165" s="77">
        <f t="shared" si="51"/>
        <v>0</v>
      </c>
      <c r="L165" s="77">
        <f t="shared" si="51"/>
        <v>0</v>
      </c>
      <c r="M165" s="77">
        <f t="shared" si="51"/>
        <v>0</v>
      </c>
      <c r="N165" s="77">
        <f t="shared" si="51"/>
        <v>0</v>
      </c>
      <c r="O165" s="77">
        <f t="shared" si="51"/>
        <v>-18986593.550000001</v>
      </c>
      <c r="P165" s="77">
        <f t="shared" si="51"/>
        <v>15776038.07</v>
      </c>
      <c r="Q165" s="77">
        <f t="shared" si="51"/>
        <v>803010.34000000008</v>
      </c>
      <c r="R165" s="77">
        <f t="shared" si="51"/>
        <v>0</v>
      </c>
      <c r="S165" s="109"/>
      <c r="T165" s="7"/>
      <c r="U165" s="7"/>
    </row>
    <row r="166" spans="2:21" ht="22.5" customHeight="1" x14ac:dyDescent="0.25">
      <c r="B166" s="42" t="s">
        <v>308</v>
      </c>
      <c r="C166" s="43" t="s">
        <v>270</v>
      </c>
      <c r="D166" s="44"/>
      <c r="E166" s="45">
        <f t="shared" si="49"/>
        <v>-1959199.9999999981</v>
      </c>
      <c r="F166" s="46">
        <f>F167-F168</f>
        <v>0</v>
      </c>
      <c r="G166" s="45">
        <f t="shared" si="50"/>
        <v>-1959199.9999999981</v>
      </c>
      <c r="H166" s="46">
        <f t="shared" ref="H166:R166" si="52">H167-H168</f>
        <v>0</v>
      </c>
      <c r="I166" s="46">
        <f t="shared" si="52"/>
        <v>0</v>
      </c>
      <c r="J166" s="46">
        <f t="shared" si="52"/>
        <v>0</v>
      </c>
      <c r="K166" s="46">
        <f t="shared" si="52"/>
        <v>0</v>
      </c>
      <c r="L166" s="46">
        <f t="shared" si="52"/>
        <v>0</v>
      </c>
      <c r="M166" s="46">
        <f t="shared" si="52"/>
        <v>0</v>
      </c>
      <c r="N166" s="46">
        <f t="shared" si="52"/>
        <v>0</v>
      </c>
      <c r="O166" s="46">
        <f t="shared" si="52"/>
        <v>-1959199.9999999981</v>
      </c>
      <c r="P166" s="46">
        <f t="shared" si="52"/>
        <v>0</v>
      </c>
      <c r="Q166" s="46">
        <f t="shared" si="52"/>
        <v>0</v>
      </c>
      <c r="R166" s="46">
        <f t="shared" si="52"/>
        <v>0</v>
      </c>
      <c r="S166" s="109"/>
      <c r="T166" s="7"/>
      <c r="U166" s="7"/>
    </row>
    <row r="167" spans="2:21" ht="33.75" customHeight="1" x14ac:dyDescent="0.25">
      <c r="B167" s="48" t="s">
        <v>309</v>
      </c>
      <c r="C167" s="49" t="s">
        <v>310</v>
      </c>
      <c r="D167" s="53" t="s">
        <v>311</v>
      </c>
      <c r="E167" s="45">
        <f t="shared" si="49"/>
        <v>16768149.630000001</v>
      </c>
      <c r="F167" s="54"/>
      <c r="G167" s="45">
        <f t="shared" si="50"/>
        <v>16768149.630000001</v>
      </c>
      <c r="H167" s="54"/>
      <c r="I167" s="54"/>
      <c r="J167" s="54"/>
      <c r="K167" s="54"/>
      <c r="L167" s="54"/>
      <c r="M167" s="54"/>
      <c r="N167" s="54"/>
      <c r="O167" s="54">
        <v>16768149.630000001</v>
      </c>
      <c r="P167" s="54"/>
      <c r="Q167" s="54"/>
      <c r="R167" s="54"/>
      <c r="S167" s="109"/>
      <c r="T167" s="7"/>
      <c r="U167" s="7"/>
    </row>
    <row r="168" spans="2:21" ht="22.5" customHeight="1" x14ac:dyDescent="0.25">
      <c r="B168" s="48" t="s">
        <v>312</v>
      </c>
      <c r="C168" s="49" t="s">
        <v>313</v>
      </c>
      <c r="D168" s="53" t="s">
        <v>314</v>
      </c>
      <c r="E168" s="45">
        <f t="shared" si="49"/>
        <v>18727349.629999999</v>
      </c>
      <c r="F168" s="54"/>
      <c r="G168" s="45">
        <f t="shared" si="50"/>
        <v>18727349.629999999</v>
      </c>
      <c r="H168" s="54"/>
      <c r="I168" s="54"/>
      <c r="J168" s="54"/>
      <c r="K168" s="54"/>
      <c r="L168" s="54"/>
      <c r="M168" s="54"/>
      <c r="N168" s="54"/>
      <c r="O168" s="54">
        <v>18727349.629999999</v>
      </c>
      <c r="P168" s="54"/>
      <c r="Q168" s="54"/>
      <c r="R168" s="54"/>
      <c r="S168" s="109"/>
      <c r="T168" s="7"/>
      <c r="U168" s="7"/>
    </row>
    <row r="169" spans="2:21" ht="22.5" customHeight="1" x14ac:dyDescent="0.25">
      <c r="B169" s="42" t="s">
        <v>315</v>
      </c>
      <c r="C169" s="43" t="s">
        <v>278</v>
      </c>
      <c r="D169" s="44"/>
      <c r="E169" s="45">
        <f t="shared" si="49"/>
        <v>0</v>
      </c>
      <c r="F169" s="46">
        <f>F170-F171</f>
        <v>0</v>
      </c>
      <c r="G169" s="45">
        <f t="shared" si="50"/>
        <v>0</v>
      </c>
      <c r="H169" s="46">
        <f t="shared" ref="H169:R169" si="53">H170-H171</f>
        <v>0</v>
      </c>
      <c r="I169" s="46">
        <f t="shared" si="53"/>
        <v>0</v>
      </c>
      <c r="J169" s="46">
        <f t="shared" si="53"/>
        <v>0</v>
      </c>
      <c r="K169" s="46">
        <f t="shared" si="53"/>
        <v>0</v>
      </c>
      <c r="L169" s="46">
        <f t="shared" si="53"/>
        <v>0</v>
      </c>
      <c r="M169" s="46">
        <f t="shared" si="53"/>
        <v>0</v>
      </c>
      <c r="N169" s="46">
        <f t="shared" si="53"/>
        <v>0</v>
      </c>
      <c r="O169" s="46">
        <f t="shared" si="53"/>
        <v>0</v>
      </c>
      <c r="P169" s="46">
        <f t="shared" si="53"/>
        <v>0</v>
      </c>
      <c r="Q169" s="46">
        <f t="shared" si="53"/>
        <v>0</v>
      </c>
      <c r="R169" s="46">
        <f t="shared" si="53"/>
        <v>0</v>
      </c>
      <c r="S169" s="109"/>
      <c r="T169" s="7"/>
      <c r="U169" s="7"/>
    </row>
    <row r="170" spans="2:21" ht="33.75" customHeight="1" x14ac:dyDescent="0.25">
      <c r="B170" s="48" t="s">
        <v>316</v>
      </c>
      <c r="C170" s="49" t="s">
        <v>317</v>
      </c>
      <c r="D170" s="53" t="s">
        <v>318</v>
      </c>
      <c r="E170" s="45">
        <f t="shared" si="49"/>
        <v>0</v>
      </c>
      <c r="F170" s="54"/>
      <c r="G170" s="45">
        <f t="shared" si="50"/>
        <v>0</v>
      </c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109"/>
      <c r="T170" s="7"/>
      <c r="U170" s="7"/>
    </row>
    <row r="171" spans="2:21" ht="22.5" customHeight="1" x14ac:dyDescent="0.25">
      <c r="B171" s="48" t="s">
        <v>319</v>
      </c>
      <c r="C171" s="49" t="s">
        <v>320</v>
      </c>
      <c r="D171" s="53" t="s">
        <v>321</v>
      </c>
      <c r="E171" s="45">
        <f t="shared" si="49"/>
        <v>0</v>
      </c>
      <c r="F171" s="54"/>
      <c r="G171" s="45">
        <f t="shared" si="50"/>
        <v>0</v>
      </c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109"/>
      <c r="T171" s="7"/>
      <c r="U171" s="7"/>
    </row>
    <row r="172" spans="2:21" ht="22.5" customHeight="1" x14ac:dyDescent="0.25">
      <c r="B172" s="106" t="s">
        <v>322</v>
      </c>
      <c r="C172" s="43" t="s">
        <v>286</v>
      </c>
      <c r="D172" s="44"/>
      <c r="E172" s="45">
        <f t="shared" si="49"/>
        <v>-3439643.76</v>
      </c>
      <c r="F172" s="46">
        <f>F173-F174</f>
        <v>0</v>
      </c>
      <c r="G172" s="45">
        <f t="shared" si="50"/>
        <v>-3439643.76</v>
      </c>
      <c r="H172" s="46">
        <f t="shared" ref="H172:R172" si="54">H173-H174</f>
        <v>0</v>
      </c>
      <c r="I172" s="46">
        <f t="shared" si="54"/>
        <v>0</v>
      </c>
      <c r="J172" s="46">
        <f t="shared" si="54"/>
        <v>0</v>
      </c>
      <c r="K172" s="46">
        <f t="shared" si="54"/>
        <v>0</v>
      </c>
      <c r="L172" s="46">
        <f t="shared" si="54"/>
        <v>0</v>
      </c>
      <c r="M172" s="46">
        <f t="shared" si="54"/>
        <v>0</v>
      </c>
      <c r="N172" s="46">
        <f t="shared" si="54"/>
        <v>0</v>
      </c>
      <c r="O172" s="46">
        <f t="shared" si="54"/>
        <v>1329877.6599999999</v>
      </c>
      <c r="P172" s="46">
        <f t="shared" si="54"/>
        <v>-5315265.76</v>
      </c>
      <c r="Q172" s="46">
        <f t="shared" si="54"/>
        <v>545744.34000000008</v>
      </c>
      <c r="R172" s="46">
        <f t="shared" si="54"/>
        <v>0</v>
      </c>
      <c r="S172" s="109"/>
      <c r="T172" s="7"/>
      <c r="U172" s="7"/>
    </row>
    <row r="173" spans="2:21" ht="22.5" customHeight="1" x14ac:dyDescent="0.25">
      <c r="B173" s="107" t="s">
        <v>323</v>
      </c>
      <c r="C173" s="49" t="s">
        <v>324</v>
      </c>
      <c r="D173" s="53" t="s">
        <v>325</v>
      </c>
      <c r="E173" s="45">
        <f t="shared" si="49"/>
        <v>4863958.37</v>
      </c>
      <c r="F173" s="54"/>
      <c r="G173" s="45">
        <f t="shared" si="50"/>
        <v>4863958.37</v>
      </c>
      <c r="H173" s="54"/>
      <c r="I173" s="54"/>
      <c r="J173" s="54"/>
      <c r="K173" s="54"/>
      <c r="L173" s="54"/>
      <c r="M173" s="54"/>
      <c r="N173" s="54"/>
      <c r="O173" s="54">
        <v>2450676.23</v>
      </c>
      <c r="P173" s="54">
        <v>1523314.09</v>
      </c>
      <c r="Q173" s="54">
        <v>889968.05</v>
      </c>
      <c r="R173" s="54"/>
      <c r="S173" s="109"/>
      <c r="T173" s="7"/>
      <c r="U173" s="7"/>
    </row>
    <row r="174" spans="2:21" ht="22.5" customHeight="1" x14ac:dyDescent="0.25">
      <c r="B174" s="48" t="s">
        <v>326</v>
      </c>
      <c r="C174" s="49" t="s">
        <v>327</v>
      </c>
      <c r="D174" s="53" t="s">
        <v>328</v>
      </c>
      <c r="E174" s="45">
        <f t="shared" si="49"/>
        <v>8303602.1299999999</v>
      </c>
      <c r="F174" s="54"/>
      <c r="G174" s="45">
        <f t="shared" si="50"/>
        <v>8303602.1299999999</v>
      </c>
      <c r="H174" s="54"/>
      <c r="I174" s="54"/>
      <c r="J174" s="54"/>
      <c r="K174" s="54"/>
      <c r="L174" s="54"/>
      <c r="M174" s="54"/>
      <c r="N174" s="54"/>
      <c r="O174" s="54">
        <v>1120798.57</v>
      </c>
      <c r="P174" s="54">
        <v>6838579.8499999996</v>
      </c>
      <c r="Q174" s="54">
        <v>344223.71</v>
      </c>
      <c r="R174" s="54"/>
      <c r="S174" s="109"/>
      <c r="T174" s="7"/>
      <c r="U174" s="7"/>
    </row>
    <row r="175" spans="2:21" ht="15" customHeight="1" x14ac:dyDescent="0.25">
      <c r="B175" s="42" t="s">
        <v>329</v>
      </c>
      <c r="C175" s="49" t="s">
        <v>294</v>
      </c>
      <c r="D175" s="53" t="s">
        <v>244</v>
      </c>
      <c r="E175" s="45">
        <f t="shared" si="49"/>
        <v>1683446.1799999985</v>
      </c>
      <c r="F175" s="54"/>
      <c r="G175" s="45">
        <f t="shared" si="50"/>
        <v>1683446.1799999985</v>
      </c>
      <c r="H175" s="54"/>
      <c r="I175" s="54"/>
      <c r="J175" s="54"/>
      <c r="K175" s="54"/>
      <c r="L175" s="54"/>
      <c r="M175" s="54"/>
      <c r="N175" s="54"/>
      <c r="O175" s="54">
        <v>-19037095.370000001</v>
      </c>
      <c r="P175" s="54">
        <v>20919342.77</v>
      </c>
      <c r="Q175" s="54">
        <v>-198801.22</v>
      </c>
      <c r="R175" s="54"/>
      <c r="S175" s="109"/>
      <c r="T175" s="7"/>
      <c r="U175" s="7"/>
    </row>
    <row r="176" spans="2:21" ht="15" customHeight="1" x14ac:dyDescent="0.25">
      <c r="B176" s="106" t="s">
        <v>330</v>
      </c>
      <c r="C176" s="65" t="s">
        <v>302</v>
      </c>
      <c r="D176" s="66" t="s">
        <v>244</v>
      </c>
      <c r="E176" s="67">
        <f t="shared" si="49"/>
        <v>1307852.44</v>
      </c>
      <c r="F176" s="89"/>
      <c r="G176" s="67">
        <f t="shared" si="50"/>
        <v>1307852.44</v>
      </c>
      <c r="H176" s="89"/>
      <c r="I176" s="89"/>
      <c r="J176" s="89"/>
      <c r="K176" s="89"/>
      <c r="L176" s="89"/>
      <c r="M176" s="89"/>
      <c r="N176" s="89"/>
      <c r="O176" s="89">
        <v>679824.16</v>
      </c>
      <c r="P176" s="89">
        <v>171961.06</v>
      </c>
      <c r="Q176" s="89">
        <v>456067.22</v>
      </c>
      <c r="R176" s="89"/>
      <c r="S176" s="47"/>
    </row>
    <row r="177" spans="2:18" ht="15" customHeight="1" x14ac:dyDescent="0.25"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1"/>
      <c r="Q177" s="111"/>
      <c r="R177" s="112"/>
    </row>
    <row r="178" spans="2:18" ht="15" customHeight="1" x14ac:dyDescent="0.25">
      <c r="D178" s="113"/>
      <c r="E178" s="113"/>
      <c r="F178" s="113"/>
      <c r="G178" s="113"/>
      <c r="H178" s="113"/>
      <c r="I178" s="113"/>
      <c r="R178" s="114"/>
    </row>
    <row r="179" spans="2:18" ht="48" customHeight="1" x14ac:dyDescent="0.25">
      <c r="C179" s="115"/>
      <c r="D179" s="227"/>
      <c r="E179" s="228"/>
      <c r="F179" s="228"/>
      <c r="G179" s="229" t="s">
        <v>331</v>
      </c>
      <c r="H179" s="230"/>
      <c r="I179" s="229"/>
      <c r="J179" s="116"/>
    </row>
    <row r="180" spans="2:18" ht="3.75" customHeight="1" x14ac:dyDescent="0.25">
      <c r="D180" s="228"/>
      <c r="E180" s="228"/>
      <c r="F180" s="228"/>
      <c r="G180" s="231"/>
      <c r="H180" s="231"/>
      <c r="I180" s="231"/>
    </row>
    <row r="181" spans="2:18" ht="15" customHeight="1" x14ac:dyDescent="0.25">
      <c r="C181" s="117"/>
      <c r="D181" s="222" t="s">
        <v>332</v>
      </c>
      <c r="E181" s="223"/>
      <c r="F181" s="223"/>
      <c r="G181" s="215" t="s">
        <v>333</v>
      </c>
      <c r="H181" s="216"/>
      <c r="I181" s="215"/>
      <c r="J181" s="116"/>
    </row>
    <row r="182" spans="2:18" ht="15" customHeight="1" x14ac:dyDescent="0.25">
      <c r="C182" s="117"/>
      <c r="D182" s="217" t="s">
        <v>334</v>
      </c>
      <c r="E182" s="218"/>
      <c r="F182" s="218"/>
      <c r="G182" s="208">
        <v>45719</v>
      </c>
      <c r="H182" s="209"/>
      <c r="I182" s="208"/>
      <c r="J182" s="116"/>
    </row>
    <row r="183" spans="2:18" ht="15" customHeight="1" x14ac:dyDescent="0.25">
      <c r="C183" s="117"/>
      <c r="D183" s="217" t="s">
        <v>335</v>
      </c>
      <c r="E183" s="218"/>
      <c r="F183" s="218"/>
      <c r="G183" s="210" t="s">
        <v>336</v>
      </c>
      <c r="H183" s="211"/>
      <c r="I183" s="210"/>
      <c r="J183" s="116"/>
    </row>
    <row r="184" spans="2:18" ht="15" customHeight="1" x14ac:dyDescent="0.25">
      <c r="C184" s="117"/>
      <c r="D184" s="217" t="s">
        <v>337</v>
      </c>
      <c r="E184" s="218"/>
      <c r="F184" s="218"/>
      <c r="G184" s="210" t="s">
        <v>338</v>
      </c>
      <c r="H184" s="211"/>
      <c r="I184" s="210"/>
      <c r="J184" s="116"/>
    </row>
    <row r="185" spans="2:18" ht="15" customHeight="1" x14ac:dyDescent="0.25">
      <c r="C185" s="117"/>
      <c r="D185" s="217" t="s">
        <v>339</v>
      </c>
      <c r="E185" s="218"/>
      <c r="F185" s="218"/>
      <c r="G185" s="210" t="s">
        <v>340</v>
      </c>
      <c r="H185" s="211"/>
      <c r="I185" s="210"/>
      <c r="J185" s="116"/>
    </row>
    <row r="186" spans="2:18" ht="15" customHeight="1" x14ac:dyDescent="0.25">
      <c r="C186" s="117"/>
      <c r="D186" s="217" t="s">
        <v>341</v>
      </c>
      <c r="E186" s="218"/>
      <c r="F186" s="218"/>
      <c r="G186" s="208">
        <v>45342</v>
      </c>
      <c r="H186" s="209"/>
      <c r="I186" s="208"/>
      <c r="J186" s="116"/>
    </row>
    <row r="187" spans="2:18" ht="15" customHeight="1" x14ac:dyDescent="0.25">
      <c r="C187" s="117"/>
      <c r="D187" s="217" t="s">
        <v>342</v>
      </c>
      <c r="E187" s="218"/>
      <c r="F187" s="218"/>
      <c r="G187" s="208">
        <v>45792</v>
      </c>
      <c r="H187" s="209"/>
      <c r="I187" s="208"/>
      <c r="J187" s="116"/>
    </row>
    <row r="188" spans="2:18" ht="15" customHeight="1" x14ac:dyDescent="0.25">
      <c r="C188" s="117"/>
      <c r="D188" s="217" t="s">
        <v>343</v>
      </c>
      <c r="E188" s="218"/>
      <c r="F188" s="218"/>
      <c r="G188" s="210" t="s">
        <v>344</v>
      </c>
      <c r="H188" s="211"/>
      <c r="I188" s="210"/>
      <c r="J188" s="116"/>
    </row>
    <row r="189" spans="2:18" ht="15" customHeight="1" x14ac:dyDescent="0.25">
      <c r="C189" s="117"/>
      <c r="D189" s="219" t="s">
        <v>345</v>
      </c>
      <c r="E189" s="220"/>
      <c r="F189" s="220"/>
      <c r="G189" s="212"/>
      <c r="H189" s="213"/>
      <c r="I189" s="212"/>
      <c r="J189" s="116"/>
    </row>
    <row r="190" spans="2:18" ht="3.75" customHeight="1" x14ac:dyDescent="0.25">
      <c r="D190" s="221"/>
      <c r="E190" s="221"/>
      <c r="F190" s="221"/>
      <c r="G190" s="214"/>
      <c r="H190" s="214"/>
      <c r="I190" s="214"/>
    </row>
    <row r="191" spans="2:18" ht="15" customHeight="1" x14ac:dyDescent="0.25">
      <c r="C191" s="117"/>
      <c r="D191" s="217" t="s">
        <v>332</v>
      </c>
      <c r="E191" s="218"/>
      <c r="F191" s="218"/>
      <c r="G191" s="210" t="s">
        <v>346</v>
      </c>
      <c r="H191" s="211"/>
      <c r="I191" s="210"/>
      <c r="J191" s="116"/>
    </row>
    <row r="192" spans="2:18" ht="15" customHeight="1" x14ac:dyDescent="0.25">
      <c r="C192" s="117"/>
      <c r="D192" s="217" t="s">
        <v>334</v>
      </c>
      <c r="E192" s="218"/>
      <c r="F192" s="218"/>
      <c r="G192" s="208">
        <v>45719</v>
      </c>
      <c r="H192" s="209"/>
      <c r="I192" s="208"/>
      <c r="J192" s="116"/>
    </row>
    <row r="193" spans="3:10" ht="15" customHeight="1" x14ac:dyDescent="0.25">
      <c r="C193" s="117"/>
      <c r="D193" s="217" t="s">
        <v>335</v>
      </c>
      <c r="E193" s="218"/>
      <c r="F193" s="218"/>
      <c r="G193" s="210" t="s">
        <v>347</v>
      </c>
      <c r="H193" s="211"/>
      <c r="I193" s="210"/>
      <c r="J193" s="116"/>
    </row>
    <row r="194" spans="3:10" ht="15" customHeight="1" x14ac:dyDescent="0.25">
      <c r="C194" s="117"/>
      <c r="D194" s="217" t="s">
        <v>337</v>
      </c>
      <c r="E194" s="218"/>
      <c r="F194" s="218"/>
      <c r="G194" s="210" t="s">
        <v>338</v>
      </c>
      <c r="H194" s="211"/>
      <c r="I194" s="210"/>
      <c r="J194" s="116"/>
    </row>
    <row r="195" spans="3:10" ht="15" customHeight="1" x14ac:dyDescent="0.25">
      <c r="C195" s="117"/>
      <c r="D195" s="217" t="s">
        <v>339</v>
      </c>
      <c r="E195" s="218"/>
      <c r="F195" s="218"/>
      <c r="G195" s="210" t="s">
        <v>348</v>
      </c>
      <c r="H195" s="211"/>
      <c r="I195" s="210"/>
      <c r="J195" s="116"/>
    </row>
    <row r="196" spans="3:10" ht="15" customHeight="1" x14ac:dyDescent="0.25">
      <c r="C196" s="117"/>
      <c r="D196" s="217" t="s">
        <v>341</v>
      </c>
      <c r="E196" s="218"/>
      <c r="F196" s="218"/>
      <c r="G196" s="208">
        <v>45342</v>
      </c>
      <c r="H196" s="209"/>
      <c r="I196" s="208"/>
      <c r="J196" s="116"/>
    </row>
    <row r="197" spans="3:10" ht="15" customHeight="1" x14ac:dyDescent="0.25">
      <c r="C197" s="117"/>
      <c r="D197" s="217" t="s">
        <v>342</v>
      </c>
      <c r="E197" s="218"/>
      <c r="F197" s="218"/>
      <c r="G197" s="208">
        <v>45792</v>
      </c>
      <c r="H197" s="209"/>
      <c r="I197" s="208"/>
      <c r="J197" s="116"/>
    </row>
    <row r="198" spans="3:10" ht="15" customHeight="1" x14ac:dyDescent="0.25">
      <c r="C198" s="117"/>
      <c r="D198" s="217" t="s">
        <v>343</v>
      </c>
      <c r="E198" s="218"/>
      <c r="F198" s="218"/>
      <c r="G198" s="210" t="s">
        <v>349</v>
      </c>
      <c r="H198" s="211"/>
      <c r="I198" s="210"/>
      <c r="J198" s="116"/>
    </row>
    <row r="199" spans="3:10" ht="15" customHeight="1" x14ac:dyDescent="0.25">
      <c r="C199" s="117"/>
      <c r="D199" s="219" t="s">
        <v>345</v>
      </c>
      <c r="E199" s="220"/>
      <c r="F199" s="220"/>
      <c r="G199" s="212"/>
      <c r="H199" s="213"/>
      <c r="I199" s="212"/>
      <c r="J199" s="116"/>
    </row>
    <row r="200" spans="3:10" ht="3.75" customHeight="1" x14ac:dyDescent="0.25">
      <c r="D200" s="221"/>
      <c r="E200" s="221"/>
      <c r="F200" s="221"/>
      <c r="G200" s="214"/>
      <c r="H200" s="214"/>
      <c r="I200" s="214"/>
    </row>
  </sheetData>
  <mergeCells count="48">
    <mergeCell ref="B2:O2"/>
    <mergeCell ref="C7:O7"/>
    <mergeCell ref="C8:O8"/>
    <mergeCell ref="D179:F179"/>
    <mergeCell ref="D180:F180"/>
    <mergeCell ref="G179:I179"/>
    <mergeCell ref="G180:I180"/>
    <mergeCell ref="G4:I4"/>
    <mergeCell ref="D181:F181"/>
    <mergeCell ref="D182:F182"/>
    <mergeCell ref="D183:F183"/>
    <mergeCell ref="D184:F184"/>
    <mergeCell ref="D185:F185"/>
    <mergeCell ref="D186:F186"/>
    <mergeCell ref="D187:F187"/>
    <mergeCell ref="D188:F188"/>
    <mergeCell ref="D189:F189"/>
    <mergeCell ref="D190:F190"/>
    <mergeCell ref="D191:F191"/>
    <mergeCell ref="D192:F192"/>
    <mergeCell ref="D193:F193"/>
    <mergeCell ref="D194:F194"/>
    <mergeCell ref="D195:F195"/>
    <mergeCell ref="D196:F196"/>
    <mergeCell ref="D197:F197"/>
    <mergeCell ref="D198:F198"/>
    <mergeCell ref="D199:F199"/>
    <mergeCell ref="D200:F200"/>
    <mergeCell ref="G181:I181"/>
    <mergeCell ref="G182:I182"/>
    <mergeCell ref="G183:I183"/>
    <mergeCell ref="G184:I184"/>
    <mergeCell ref="G185:I185"/>
    <mergeCell ref="G186:I186"/>
    <mergeCell ref="G187:I187"/>
    <mergeCell ref="G188:I188"/>
    <mergeCell ref="G189:I189"/>
    <mergeCell ref="G190:I190"/>
    <mergeCell ref="G191:I191"/>
    <mergeCell ref="G192:I192"/>
    <mergeCell ref="G193:I193"/>
    <mergeCell ref="G194:I194"/>
    <mergeCell ref="G195:I195"/>
    <mergeCell ref="G196:I196"/>
    <mergeCell ref="G197:I197"/>
    <mergeCell ref="G198:I198"/>
    <mergeCell ref="G199:I199"/>
    <mergeCell ref="G200:I200"/>
  </mergeCells>
  <pageMargins left="0.70866141000000005" right="0.70866141000000005" top="0.74803149000000002" bottom="0.74803149000000002" header="0.31496062000000002" footer="0.31496062000000002"/>
  <pageSetup paperSize="9" scale="47" orientation="landscape" blackAndWhite="1"/>
  <headerFooter alignWithMargins="0"/>
  <rowBreaks count="4" manualBreakCount="4">
    <brk id="47" max="16383" man="1"/>
    <brk id="105" max="16383" man="1"/>
    <brk id="134" max="16383" man="1"/>
    <brk id="161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55"/>
  <sheetViews>
    <sheetView workbookViewId="0">
      <pane xSplit="4" ySplit="3" topLeftCell="E4" activePane="bottomRight" state="frozen"/>
      <selection pane="topRight"/>
      <selection pane="bottomLeft"/>
      <selection pane="bottomRight" activeCell="E4" sqref="E4"/>
    </sheetView>
  </sheetViews>
  <sheetFormatPr defaultRowHeight="15" x14ac:dyDescent="0.25"/>
  <cols>
    <col min="1" max="1" width="0.85546875" customWidth="1"/>
    <col min="2" max="2" width="39.42578125" customWidth="1"/>
    <col min="3" max="4" width="5.85546875" customWidth="1"/>
    <col min="5" max="18" width="15.7109375" customWidth="1"/>
    <col min="19" max="20" width="9.140625" hidden="1" customWidth="1"/>
    <col min="21" max="21" width="0" hidden="1" customWidth="1"/>
  </cols>
  <sheetData>
    <row r="1" spans="2:20" ht="5.0999999999999996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0" ht="72" customHeight="1" x14ac:dyDescent="0.25">
      <c r="B2" s="29" t="s">
        <v>25</v>
      </c>
      <c r="C2" s="30" t="s">
        <v>26</v>
      </c>
      <c r="D2" s="30" t="s">
        <v>27</v>
      </c>
      <c r="E2" s="31" t="s">
        <v>28</v>
      </c>
      <c r="F2" s="31" t="s">
        <v>350</v>
      </c>
      <c r="G2" s="31" t="s">
        <v>30</v>
      </c>
      <c r="H2" s="31" t="s">
        <v>31</v>
      </c>
      <c r="I2" s="31" t="s">
        <v>32</v>
      </c>
      <c r="J2" s="30" t="s">
        <v>33</v>
      </c>
      <c r="K2" s="30" t="s">
        <v>34</v>
      </c>
      <c r="L2" s="30" t="s">
        <v>351</v>
      </c>
      <c r="M2" s="30" t="s">
        <v>36</v>
      </c>
      <c r="N2" s="30" t="s">
        <v>37</v>
      </c>
      <c r="O2" s="30" t="s">
        <v>38</v>
      </c>
      <c r="P2" s="30" t="s">
        <v>39</v>
      </c>
      <c r="Q2" s="30" t="s">
        <v>40</v>
      </c>
      <c r="R2" s="32" t="s">
        <v>41</v>
      </c>
      <c r="S2" s="33"/>
    </row>
    <row r="3" spans="2:20" ht="10.5" customHeight="1" x14ac:dyDescent="0.25">
      <c r="B3" s="34">
        <v>1</v>
      </c>
      <c r="C3" s="35">
        <v>2</v>
      </c>
      <c r="D3" s="35">
        <v>3</v>
      </c>
      <c r="E3" s="35">
        <v>4</v>
      </c>
      <c r="F3" s="35">
        <v>5</v>
      </c>
      <c r="G3" s="35">
        <v>6</v>
      </c>
      <c r="H3" s="35">
        <v>7</v>
      </c>
      <c r="I3" s="35">
        <v>8</v>
      </c>
      <c r="J3" s="35">
        <v>9</v>
      </c>
      <c r="K3" s="35">
        <v>10</v>
      </c>
      <c r="L3" s="35">
        <v>11</v>
      </c>
      <c r="M3" s="35">
        <v>12</v>
      </c>
      <c r="N3" s="35">
        <v>13</v>
      </c>
      <c r="O3" s="35">
        <v>14</v>
      </c>
      <c r="P3" s="35">
        <v>15</v>
      </c>
      <c r="Q3" s="35">
        <v>16</v>
      </c>
      <c r="R3" s="35">
        <v>17</v>
      </c>
      <c r="S3" s="36"/>
    </row>
    <row r="4" spans="2:20" ht="21" customHeight="1" x14ac:dyDescent="0.25">
      <c r="B4" s="118" t="s">
        <v>42</v>
      </c>
      <c r="C4" s="38" t="s">
        <v>43</v>
      </c>
      <c r="D4" s="39" t="s">
        <v>44</v>
      </c>
      <c r="E4" s="40">
        <f t="shared" ref="E4:E35" si="0">G4+R4-F4</f>
        <v>1302647616.9799998</v>
      </c>
      <c r="F4" s="40">
        <f>F5+F9+F14+F17+F22+F27+F30+F35+F38</f>
        <v>0</v>
      </c>
      <c r="G4" s="40">
        <f t="shared" ref="G4:G35" si="1">I4+J4+K4+N4+P4+L4+M4+O4+Q4-H4</f>
        <v>1302647616.9799998</v>
      </c>
      <c r="H4" s="40">
        <f t="shared" ref="H4:R4" si="2">H5+H9+H14+H17+H22+H27+H30+H35+H38</f>
        <v>52967478.43</v>
      </c>
      <c r="I4" s="40">
        <f t="shared" si="2"/>
        <v>0</v>
      </c>
      <c r="J4" s="40">
        <f t="shared" si="2"/>
        <v>0</v>
      </c>
      <c r="K4" s="40">
        <f t="shared" si="2"/>
        <v>0</v>
      </c>
      <c r="L4" s="40">
        <f t="shared" si="2"/>
        <v>0</v>
      </c>
      <c r="M4" s="40">
        <f t="shared" si="2"/>
        <v>0</v>
      </c>
      <c r="N4" s="40">
        <f t="shared" si="2"/>
        <v>0</v>
      </c>
      <c r="O4" s="40">
        <f t="shared" si="2"/>
        <v>919830046.87</v>
      </c>
      <c r="P4" s="40">
        <f t="shared" si="2"/>
        <v>382035073.5</v>
      </c>
      <c r="Q4" s="40">
        <f t="shared" si="2"/>
        <v>53749975.039999999</v>
      </c>
      <c r="R4" s="119">
        <f t="shared" si="2"/>
        <v>0</v>
      </c>
      <c r="S4" s="120"/>
    </row>
    <row r="5" spans="2:20" ht="21" customHeight="1" x14ac:dyDescent="0.25">
      <c r="B5" s="121" t="s">
        <v>45</v>
      </c>
      <c r="C5" s="43" t="s">
        <v>46</v>
      </c>
      <c r="D5" s="44" t="s">
        <v>47</v>
      </c>
      <c r="E5" s="45">
        <f t="shared" si="0"/>
        <v>499268053.55000001</v>
      </c>
      <c r="F5" s="46">
        <f>SUM(F6:F8)</f>
        <v>0</v>
      </c>
      <c r="G5" s="45">
        <f t="shared" si="1"/>
        <v>499268053.55000001</v>
      </c>
      <c r="H5" s="46">
        <f t="shared" ref="H5:R5" si="3">SUM(H6:H8)</f>
        <v>0</v>
      </c>
      <c r="I5" s="46">
        <f t="shared" si="3"/>
        <v>0</v>
      </c>
      <c r="J5" s="46">
        <f t="shared" si="3"/>
        <v>0</v>
      </c>
      <c r="K5" s="46">
        <f t="shared" si="3"/>
        <v>0</v>
      </c>
      <c r="L5" s="46">
        <f t="shared" si="3"/>
        <v>0</v>
      </c>
      <c r="M5" s="46">
        <f t="shared" si="3"/>
        <v>0</v>
      </c>
      <c r="N5" s="46">
        <f t="shared" si="3"/>
        <v>0</v>
      </c>
      <c r="O5" s="46">
        <f t="shared" si="3"/>
        <v>373448225.17000002</v>
      </c>
      <c r="P5" s="46">
        <f t="shared" si="3"/>
        <v>104975681.54000001</v>
      </c>
      <c r="Q5" s="46">
        <f t="shared" si="3"/>
        <v>20844146.84</v>
      </c>
      <c r="R5" s="122">
        <f t="shared" si="3"/>
        <v>0</v>
      </c>
      <c r="S5" s="70"/>
    </row>
    <row r="6" spans="2:20" ht="15" customHeight="1" x14ac:dyDescent="0.25">
      <c r="B6" s="123" t="s">
        <v>48</v>
      </c>
      <c r="C6" s="49" t="s">
        <v>46</v>
      </c>
      <c r="D6" s="50" t="s">
        <v>49</v>
      </c>
      <c r="E6" s="45">
        <f t="shared" si="0"/>
        <v>492046336.99000001</v>
      </c>
      <c r="F6" s="51"/>
      <c r="G6" s="45">
        <f t="shared" si="1"/>
        <v>492046336.99000001</v>
      </c>
      <c r="H6" s="51"/>
      <c r="I6" s="51"/>
      <c r="J6" s="51"/>
      <c r="K6" s="51"/>
      <c r="L6" s="51"/>
      <c r="M6" s="51"/>
      <c r="N6" s="51"/>
      <c r="O6" s="51">
        <v>366248528.61000001</v>
      </c>
      <c r="P6" s="51">
        <v>104967481.54000001</v>
      </c>
      <c r="Q6" s="51">
        <v>20830326.84</v>
      </c>
      <c r="R6" s="124"/>
      <c r="S6" s="70"/>
    </row>
    <row r="7" spans="2:20" ht="15" customHeight="1" x14ac:dyDescent="0.25">
      <c r="B7" s="123" t="s">
        <v>50</v>
      </c>
      <c r="C7" s="49" t="s">
        <v>46</v>
      </c>
      <c r="D7" s="50" t="s">
        <v>51</v>
      </c>
      <c r="E7" s="45">
        <f t="shared" si="0"/>
        <v>7221716.5599999996</v>
      </c>
      <c r="F7" s="51"/>
      <c r="G7" s="45">
        <f t="shared" si="1"/>
        <v>7221716.5599999996</v>
      </c>
      <c r="H7" s="51"/>
      <c r="I7" s="51"/>
      <c r="J7" s="51"/>
      <c r="K7" s="51"/>
      <c r="L7" s="51"/>
      <c r="M7" s="51"/>
      <c r="N7" s="51"/>
      <c r="O7" s="51">
        <v>7199696.5599999996</v>
      </c>
      <c r="P7" s="51">
        <v>8200</v>
      </c>
      <c r="Q7" s="51">
        <v>13820</v>
      </c>
      <c r="R7" s="124"/>
      <c r="S7" s="70"/>
    </row>
    <row r="8" spans="2:20" ht="15" hidden="1" customHeight="1" x14ac:dyDescent="0.25">
      <c r="B8" s="125"/>
      <c r="C8" s="49"/>
      <c r="D8" s="53"/>
      <c r="E8" s="45">
        <f t="shared" si="0"/>
        <v>0</v>
      </c>
      <c r="F8" s="51"/>
      <c r="G8" s="45">
        <f t="shared" si="1"/>
        <v>0</v>
      </c>
      <c r="H8" s="51"/>
      <c r="I8" s="51"/>
      <c r="J8" s="51"/>
      <c r="K8" s="51"/>
      <c r="L8" s="51"/>
      <c r="M8" s="51"/>
      <c r="N8" s="51"/>
      <c r="O8" s="51"/>
      <c r="P8" s="51"/>
      <c r="Q8" s="51"/>
      <c r="R8" s="124"/>
      <c r="S8" s="70"/>
    </row>
    <row r="9" spans="2:20" ht="21" customHeight="1" x14ac:dyDescent="0.25">
      <c r="B9" s="121" t="s">
        <v>52</v>
      </c>
      <c r="C9" s="43" t="s">
        <v>53</v>
      </c>
      <c r="D9" s="44" t="s">
        <v>54</v>
      </c>
      <c r="E9" s="45">
        <f t="shared" si="0"/>
        <v>11081063.83</v>
      </c>
      <c r="F9" s="46">
        <f>SUM(F10:F13)</f>
        <v>0</v>
      </c>
      <c r="G9" s="45">
        <f t="shared" si="1"/>
        <v>11081063.83</v>
      </c>
      <c r="H9" s="46">
        <f t="shared" ref="H9:R9" si="4">SUM(H10:H13)</f>
        <v>0</v>
      </c>
      <c r="I9" s="46">
        <f t="shared" si="4"/>
        <v>0</v>
      </c>
      <c r="J9" s="46">
        <f t="shared" si="4"/>
        <v>0</v>
      </c>
      <c r="K9" s="46">
        <f t="shared" si="4"/>
        <v>0</v>
      </c>
      <c r="L9" s="46">
        <f t="shared" si="4"/>
        <v>0</v>
      </c>
      <c r="M9" s="46">
        <f t="shared" si="4"/>
        <v>0</v>
      </c>
      <c r="N9" s="46">
        <f t="shared" si="4"/>
        <v>0</v>
      </c>
      <c r="O9" s="46">
        <f t="shared" si="4"/>
        <v>5848263.3599999994</v>
      </c>
      <c r="P9" s="46">
        <f t="shared" si="4"/>
        <v>5055532.33</v>
      </c>
      <c r="Q9" s="46">
        <f t="shared" si="4"/>
        <v>177268.14</v>
      </c>
      <c r="R9" s="122">
        <f t="shared" si="4"/>
        <v>0</v>
      </c>
      <c r="S9" s="70"/>
    </row>
    <row r="10" spans="2:20" ht="15" customHeight="1" x14ac:dyDescent="0.25">
      <c r="B10" s="123" t="s">
        <v>55</v>
      </c>
      <c r="C10" s="49" t="s">
        <v>53</v>
      </c>
      <c r="D10" s="50" t="s">
        <v>56</v>
      </c>
      <c r="E10" s="45">
        <f t="shared" si="0"/>
        <v>1869810.06</v>
      </c>
      <c r="F10" s="54"/>
      <c r="G10" s="45">
        <f t="shared" si="1"/>
        <v>1869810.06</v>
      </c>
      <c r="H10" s="51"/>
      <c r="I10" s="51"/>
      <c r="J10" s="51"/>
      <c r="K10" s="51"/>
      <c r="L10" s="51"/>
      <c r="M10" s="51"/>
      <c r="N10" s="51"/>
      <c r="O10" s="51">
        <v>1174001.6399999999</v>
      </c>
      <c r="P10" s="51">
        <v>518540.28</v>
      </c>
      <c r="Q10" s="51">
        <v>177268.14</v>
      </c>
      <c r="R10" s="124"/>
      <c r="S10" s="70"/>
    </row>
    <row r="11" spans="2:20" ht="15" customHeight="1" x14ac:dyDescent="0.25">
      <c r="B11" s="123" t="s">
        <v>57</v>
      </c>
      <c r="C11" s="49" t="s">
        <v>53</v>
      </c>
      <c r="D11" s="50" t="s">
        <v>58</v>
      </c>
      <c r="E11" s="45">
        <f t="shared" si="0"/>
        <v>8524262.0199999996</v>
      </c>
      <c r="F11" s="54"/>
      <c r="G11" s="45">
        <f t="shared" si="1"/>
        <v>8524262.0199999996</v>
      </c>
      <c r="H11" s="51"/>
      <c r="I11" s="51"/>
      <c r="J11" s="51"/>
      <c r="K11" s="51"/>
      <c r="L11" s="51"/>
      <c r="M11" s="51"/>
      <c r="N11" s="51"/>
      <c r="O11" s="51">
        <v>4674261.72</v>
      </c>
      <c r="P11" s="51">
        <v>3850000.3</v>
      </c>
      <c r="Q11" s="51"/>
      <c r="R11" s="124"/>
      <c r="S11" s="70"/>
    </row>
    <row r="12" spans="2:20" ht="15" customHeight="1" x14ac:dyDescent="0.25">
      <c r="B12" s="123" t="s">
        <v>59</v>
      </c>
      <c r="C12" s="49" t="s">
        <v>53</v>
      </c>
      <c r="D12" s="50" t="s">
        <v>60</v>
      </c>
      <c r="E12" s="45">
        <f t="shared" si="0"/>
        <v>686991.75</v>
      </c>
      <c r="F12" s="54"/>
      <c r="G12" s="45">
        <f t="shared" si="1"/>
        <v>686991.75</v>
      </c>
      <c r="H12" s="51"/>
      <c r="I12" s="51"/>
      <c r="J12" s="51"/>
      <c r="K12" s="51"/>
      <c r="L12" s="51"/>
      <c r="M12" s="51"/>
      <c r="N12" s="51"/>
      <c r="O12" s="51"/>
      <c r="P12" s="51">
        <v>686991.75</v>
      </c>
      <c r="Q12" s="51"/>
      <c r="R12" s="124"/>
      <c r="S12" s="70"/>
    </row>
    <row r="13" spans="2:20" ht="15" hidden="1" customHeight="1" x14ac:dyDescent="0.25">
      <c r="B13" s="126"/>
      <c r="C13" s="49"/>
      <c r="D13" s="53"/>
      <c r="E13" s="45">
        <f t="shared" si="0"/>
        <v>0</v>
      </c>
      <c r="F13" s="54"/>
      <c r="G13" s="45">
        <f t="shared" si="1"/>
        <v>0</v>
      </c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124"/>
      <c r="S13" s="70"/>
    </row>
    <row r="14" spans="2:20" ht="31.5" customHeight="1" x14ac:dyDescent="0.25">
      <c r="B14" s="121" t="s">
        <v>61</v>
      </c>
      <c r="C14" s="43" t="s">
        <v>62</v>
      </c>
      <c r="D14" s="44" t="s">
        <v>63</v>
      </c>
      <c r="E14" s="45">
        <f t="shared" si="0"/>
        <v>0</v>
      </c>
      <c r="F14" s="46">
        <f>SUM(F15:F16)</f>
        <v>0</v>
      </c>
      <c r="G14" s="45">
        <f t="shared" si="1"/>
        <v>0</v>
      </c>
      <c r="H14" s="46">
        <f t="shared" ref="H14:R14" si="5">SUM(H15:H16)</f>
        <v>0</v>
      </c>
      <c r="I14" s="46">
        <f t="shared" si="5"/>
        <v>0</v>
      </c>
      <c r="J14" s="46">
        <f t="shared" si="5"/>
        <v>0</v>
      </c>
      <c r="K14" s="46">
        <f t="shared" si="5"/>
        <v>0</v>
      </c>
      <c r="L14" s="46">
        <f t="shared" si="5"/>
        <v>0</v>
      </c>
      <c r="M14" s="46">
        <f t="shared" si="5"/>
        <v>0</v>
      </c>
      <c r="N14" s="46">
        <f t="shared" si="5"/>
        <v>0</v>
      </c>
      <c r="O14" s="46">
        <f t="shared" si="5"/>
        <v>0</v>
      </c>
      <c r="P14" s="46">
        <f t="shared" si="5"/>
        <v>0</v>
      </c>
      <c r="Q14" s="46">
        <f t="shared" si="5"/>
        <v>0</v>
      </c>
      <c r="R14" s="122">
        <f t="shared" si="5"/>
        <v>0</v>
      </c>
      <c r="S14" s="70"/>
    </row>
    <row r="15" spans="2:20" ht="15" customHeight="1" x14ac:dyDescent="0.25">
      <c r="B15" s="127"/>
      <c r="C15" s="57"/>
      <c r="D15" s="58"/>
      <c r="E15" s="59">
        <f t="shared" si="0"/>
        <v>0</v>
      </c>
      <c r="F15" s="60"/>
      <c r="G15" s="59">
        <f t="shared" si="1"/>
        <v>0</v>
      </c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128"/>
      <c r="S15" s="129"/>
      <c r="T15" s="62"/>
    </row>
    <row r="16" spans="2:20" ht="15" hidden="1" customHeight="1" x14ac:dyDescent="0.25">
      <c r="B16" s="126"/>
      <c r="C16" s="49"/>
      <c r="D16" s="53"/>
      <c r="E16" s="45">
        <f t="shared" si="0"/>
        <v>0</v>
      </c>
      <c r="F16" s="51"/>
      <c r="G16" s="45">
        <f t="shared" si="1"/>
        <v>0</v>
      </c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124"/>
      <c r="S16" s="70"/>
    </row>
    <row r="17" spans="2:19" ht="21" customHeight="1" x14ac:dyDescent="0.25">
      <c r="B17" s="121" t="s">
        <v>64</v>
      </c>
      <c r="C17" s="43" t="s">
        <v>65</v>
      </c>
      <c r="D17" s="44" t="s">
        <v>66</v>
      </c>
      <c r="E17" s="45">
        <f t="shared" si="0"/>
        <v>1836780.65</v>
      </c>
      <c r="F17" s="46">
        <f>SUM(F18:F21)</f>
        <v>0</v>
      </c>
      <c r="G17" s="45">
        <f t="shared" si="1"/>
        <v>1836780.65</v>
      </c>
      <c r="H17" s="46">
        <f t="shared" ref="H17:R17" si="6">SUM(H18:H21)</f>
        <v>0</v>
      </c>
      <c r="I17" s="46">
        <f t="shared" si="6"/>
        <v>0</v>
      </c>
      <c r="J17" s="46">
        <f t="shared" si="6"/>
        <v>0</v>
      </c>
      <c r="K17" s="46">
        <f t="shared" si="6"/>
        <v>0</v>
      </c>
      <c r="L17" s="46">
        <f t="shared" si="6"/>
        <v>0</v>
      </c>
      <c r="M17" s="46">
        <f t="shared" si="6"/>
        <v>0</v>
      </c>
      <c r="N17" s="46">
        <f t="shared" si="6"/>
        <v>0</v>
      </c>
      <c r="O17" s="46">
        <f t="shared" si="6"/>
        <v>1587616.82</v>
      </c>
      <c r="P17" s="46">
        <f t="shared" si="6"/>
        <v>139941.67000000001</v>
      </c>
      <c r="Q17" s="46">
        <f t="shared" si="6"/>
        <v>109222.16</v>
      </c>
      <c r="R17" s="122">
        <f t="shared" si="6"/>
        <v>0</v>
      </c>
      <c r="S17" s="70"/>
    </row>
    <row r="18" spans="2:19" ht="29.65" customHeight="1" x14ac:dyDescent="0.25">
      <c r="B18" s="123" t="s">
        <v>67</v>
      </c>
      <c r="C18" s="49" t="s">
        <v>65</v>
      </c>
      <c r="D18" s="50" t="s">
        <v>68</v>
      </c>
      <c r="E18" s="45">
        <f t="shared" si="0"/>
        <v>249163.83000000002</v>
      </c>
      <c r="F18" s="54"/>
      <c r="G18" s="45">
        <f t="shared" si="1"/>
        <v>249163.83000000002</v>
      </c>
      <c r="H18" s="51"/>
      <c r="I18" s="51"/>
      <c r="J18" s="51"/>
      <c r="K18" s="51"/>
      <c r="L18" s="51"/>
      <c r="M18" s="51"/>
      <c r="N18" s="51"/>
      <c r="O18" s="51"/>
      <c r="P18" s="51">
        <v>139941.67000000001</v>
      </c>
      <c r="Q18" s="51">
        <v>109222.16</v>
      </c>
      <c r="R18" s="124"/>
      <c r="S18" s="70"/>
    </row>
    <row r="19" spans="2:19" ht="20.100000000000001" customHeight="1" x14ac:dyDescent="0.25">
      <c r="B19" s="123" t="s">
        <v>69</v>
      </c>
      <c r="C19" s="49" t="s">
        <v>65</v>
      </c>
      <c r="D19" s="50" t="s">
        <v>70</v>
      </c>
      <c r="E19" s="45">
        <f t="shared" si="0"/>
        <v>4400</v>
      </c>
      <c r="F19" s="54"/>
      <c r="G19" s="45">
        <f t="shared" si="1"/>
        <v>4400</v>
      </c>
      <c r="H19" s="51"/>
      <c r="I19" s="51"/>
      <c r="J19" s="51"/>
      <c r="K19" s="51"/>
      <c r="L19" s="51"/>
      <c r="M19" s="51"/>
      <c r="N19" s="51"/>
      <c r="O19" s="51">
        <v>4400</v>
      </c>
      <c r="P19" s="51"/>
      <c r="Q19" s="51"/>
      <c r="R19" s="124"/>
      <c r="S19" s="70"/>
    </row>
    <row r="20" spans="2:19" ht="15" customHeight="1" x14ac:dyDescent="0.25">
      <c r="B20" s="123" t="s">
        <v>71</v>
      </c>
      <c r="C20" s="49" t="s">
        <v>65</v>
      </c>
      <c r="D20" s="50" t="s">
        <v>72</v>
      </c>
      <c r="E20" s="45">
        <f t="shared" si="0"/>
        <v>1583216.82</v>
      </c>
      <c r="F20" s="54"/>
      <c r="G20" s="45">
        <f t="shared" si="1"/>
        <v>1583216.82</v>
      </c>
      <c r="H20" s="51"/>
      <c r="I20" s="51"/>
      <c r="J20" s="51"/>
      <c r="K20" s="51"/>
      <c r="L20" s="51"/>
      <c r="M20" s="51"/>
      <c r="N20" s="51"/>
      <c r="O20" s="51">
        <v>1583216.82</v>
      </c>
      <c r="P20" s="51"/>
      <c r="Q20" s="51"/>
      <c r="R20" s="124"/>
      <c r="S20" s="70"/>
    </row>
    <row r="21" spans="2:19" ht="15" hidden="1" customHeight="1" x14ac:dyDescent="0.25">
      <c r="B21" s="126"/>
      <c r="C21" s="49"/>
      <c r="D21" s="53"/>
      <c r="E21" s="45">
        <f t="shared" si="0"/>
        <v>0</v>
      </c>
      <c r="F21" s="54"/>
      <c r="G21" s="45">
        <f t="shared" si="1"/>
        <v>0</v>
      </c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124"/>
      <c r="S21" s="70"/>
    </row>
    <row r="22" spans="2:19" ht="31.5" customHeight="1" x14ac:dyDescent="0.25">
      <c r="B22" s="121" t="s">
        <v>73</v>
      </c>
      <c r="C22" s="43" t="s">
        <v>74</v>
      </c>
      <c r="D22" s="44" t="s">
        <v>75</v>
      </c>
      <c r="E22" s="45">
        <f t="shared" si="0"/>
        <v>448134859.50999999</v>
      </c>
      <c r="F22" s="46">
        <f>SUM(F23:F26)</f>
        <v>0</v>
      </c>
      <c r="G22" s="45">
        <f t="shared" si="1"/>
        <v>448134859.50999999</v>
      </c>
      <c r="H22" s="46">
        <f t="shared" ref="H22:R22" si="7">SUM(H23:H26)</f>
        <v>52967478.43</v>
      </c>
      <c r="I22" s="46">
        <f t="shared" si="7"/>
        <v>0</v>
      </c>
      <c r="J22" s="46">
        <f t="shared" si="7"/>
        <v>0</v>
      </c>
      <c r="K22" s="46">
        <f t="shared" si="7"/>
        <v>0</v>
      </c>
      <c r="L22" s="46">
        <f t="shared" si="7"/>
        <v>0</v>
      </c>
      <c r="M22" s="46">
        <f t="shared" si="7"/>
        <v>0</v>
      </c>
      <c r="N22" s="46">
        <f t="shared" si="7"/>
        <v>0</v>
      </c>
      <c r="O22" s="46">
        <f t="shared" si="7"/>
        <v>408950326.94</v>
      </c>
      <c r="P22" s="46">
        <f t="shared" si="7"/>
        <v>61016729.899999999</v>
      </c>
      <c r="Q22" s="46">
        <f t="shared" si="7"/>
        <v>31135281.100000001</v>
      </c>
      <c r="R22" s="122">
        <f t="shared" si="7"/>
        <v>0</v>
      </c>
      <c r="S22" s="70"/>
    </row>
    <row r="23" spans="2:19" ht="20.100000000000001" customHeight="1" x14ac:dyDescent="0.25">
      <c r="B23" s="123" t="s">
        <v>76</v>
      </c>
      <c r="C23" s="49" t="s">
        <v>74</v>
      </c>
      <c r="D23" s="50" t="s">
        <v>77</v>
      </c>
      <c r="E23" s="45">
        <f t="shared" si="0"/>
        <v>441894120.76999998</v>
      </c>
      <c r="F23" s="51"/>
      <c r="G23" s="45">
        <f t="shared" si="1"/>
        <v>441894120.76999998</v>
      </c>
      <c r="H23" s="51">
        <v>52967478.43</v>
      </c>
      <c r="I23" s="51"/>
      <c r="J23" s="51"/>
      <c r="K23" s="51"/>
      <c r="L23" s="51"/>
      <c r="M23" s="51"/>
      <c r="N23" s="51"/>
      <c r="O23" s="51">
        <v>403599038.19999999</v>
      </c>
      <c r="P23" s="51">
        <v>60745329.899999999</v>
      </c>
      <c r="Q23" s="51">
        <v>30517231.100000001</v>
      </c>
      <c r="R23" s="124"/>
      <c r="S23" s="70"/>
    </row>
    <row r="24" spans="2:19" ht="29.65" customHeight="1" x14ac:dyDescent="0.25">
      <c r="B24" s="123" t="s">
        <v>78</v>
      </c>
      <c r="C24" s="49" t="s">
        <v>74</v>
      </c>
      <c r="D24" s="50" t="s">
        <v>79</v>
      </c>
      <c r="E24" s="45">
        <f t="shared" si="0"/>
        <v>5351288.74</v>
      </c>
      <c r="F24" s="51"/>
      <c r="G24" s="45">
        <f t="shared" si="1"/>
        <v>5351288.74</v>
      </c>
      <c r="H24" s="51"/>
      <c r="I24" s="51"/>
      <c r="J24" s="51"/>
      <c r="K24" s="51"/>
      <c r="L24" s="51"/>
      <c r="M24" s="51"/>
      <c r="N24" s="51"/>
      <c r="O24" s="51">
        <v>5351288.74</v>
      </c>
      <c r="P24" s="51"/>
      <c r="Q24" s="51"/>
      <c r="R24" s="124"/>
      <c r="S24" s="70"/>
    </row>
    <row r="25" spans="2:19" ht="29.65" customHeight="1" x14ac:dyDescent="0.25">
      <c r="B25" s="123" t="s">
        <v>80</v>
      </c>
      <c r="C25" s="49" t="s">
        <v>74</v>
      </c>
      <c r="D25" s="50" t="s">
        <v>81</v>
      </c>
      <c r="E25" s="45">
        <f t="shared" si="0"/>
        <v>889450</v>
      </c>
      <c r="F25" s="51"/>
      <c r="G25" s="45">
        <f t="shared" si="1"/>
        <v>889450</v>
      </c>
      <c r="H25" s="51"/>
      <c r="I25" s="51"/>
      <c r="J25" s="51"/>
      <c r="K25" s="51"/>
      <c r="L25" s="51"/>
      <c r="M25" s="51"/>
      <c r="N25" s="51"/>
      <c r="O25" s="51"/>
      <c r="P25" s="51">
        <v>271400</v>
      </c>
      <c r="Q25" s="51">
        <v>618050</v>
      </c>
      <c r="R25" s="124"/>
      <c r="S25" s="70"/>
    </row>
    <row r="26" spans="2:19" ht="15" hidden="1" customHeight="1" x14ac:dyDescent="0.25">
      <c r="B26" s="130"/>
      <c r="C26" s="49"/>
      <c r="D26" s="53"/>
      <c r="E26" s="45">
        <f t="shared" si="0"/>
        <v>0</v>
      </c>
      <c r="F26" s="51"/>
      <c r="G26" s="45">
        <f t="shared" si="1"/>
        <v>0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124"/>
      <c r="S26" s="70"/>
    </row>
    <row r="27" spans="2:19" ht="31.5" customHeight="1" x14ac:dyDescent="0.25">
      <c r="B27" s="121" t="s">
        <v>82</v>
      </c>
      <c r="C27" s="43" t="s">
        <v>83</v>
      </c>
      <c r="D27" s="44" t="s">
        <v>84</v>
      </c>
      <c r="E27" s="45">
        <f t="shared" si="0"/>
        <v>183212623.94999999</v>
      </c>
      <c r="F27" s="46">
        <f>SUM(F28:F29)</f>
        <v>0</v>
      </c>
      <c r="G27" s="45">
        <f t="shared" si="1"/>
        <v>183212623.94999999</v>
      </c>
      <c r="H27" s="46">
        <f t="shared" ref="H27:R27" si="8">SUM(H28:H29)</f>
        <v>0</v>
      </c>
      <c r="I27" s="46">
        <f t="shared" si="8"/>
        <v>0</v>
      </c>
      <c r="J27" s="46">
        <f t="shared" si="8"/>
        <v>0</v>
      </c>
      <c r="K27" s="46">
        <f t="shared" si="8"/>
        <v>0</v>
      </c>
      <c r="L27" s="46">
        <f t="shared" si="8"/>
        <v>0</v>
      </c>
      <c r="M27" s="46">
        <f t="shared" si="8"/>
        <v>0</v>
      </c>
      <c r="N27" s="46">
        <f t="shared" si="8"/>
        <v>0</v>
      </c>
      <c r="O27" s="46">
        <f t="shared" si="8"/>
        <v>23689134.510000002</v>
      </c>
      <c r="P27" s="46">
        <f t="shared" si="8"/>
        <v>159523489.44</v>
      </c>
      <c r="Q27" s="46">
        <f t="shared" si="8"/>
        <v>0</v>
      </c>
      <c r="R27" s="122">
        <f t="shared" si="8"/>
        <v>0</v>
      </c>
      <c r="S27" s="70"/>
    </row>
    <row r="28" spans="2:19" ht="20.100000000000001" customHeight="1" x14ac:dyDescent="0.25">
      <c r="B28" s="123" t="s">
        <v>85</v>
      </c>
      <c r="C28" s="49" t="s">
        <v>83</v>
      </c>
      <c r="D28" s="50" t="s">
        <v>86</v>
      </c>
      <c r="E28" s="45">
        <f t="shared" si="0"/>
        <v>183212623.94999999</v>
      </c>
      <c r="F28" s="51"/>
      <c r="G28" s="45">
        <f t="shared" si="1"/>
        <v>183212623.94999999</v>
      </c>
      <c r="H28" s="51"/>
      <c r="I28" s="51"/>
      <c r="J28" s="51"/>
      <c r="K28" s="51"/>
      <c r="L28" s="51"/>
      <c r="M28" s="51"/>
      <c r="N28" s="51"/>
      <c r="O28" s="51">
        <v>23689134.510000002</v>
      </c>
      <c r="P28" s="51">
        <v>159523489.44</v>
      </c>
      <c r="Q28" s="51"/>
      <c r="R28" s="124"/>
      <c r="S28" s="70"/>
    </row>
    <row r="29" spans="2:19" ht="15" hidden="1" customHeight="1" x14ac:dyDescent="0.25">
      <c r="B29" s="126"/>
      <c r="C29" s="49"/>
      <c r="D29" s="53"/>
      <c r="E29" s="45">
        <f t="shared" si="0"/>
        <v>0</v>
      </c>
      <c r="F29" s="51"/>
      <c r="G29" s="45">
        <f t="shared" si="1"/>
        <v>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124"/>
      <c r="S29" s="70"/>
    </row>
    <row r="30" spans="2:19" ht="21" customHeight="1" x14ac:dyDescent="0.25">
      <c r="B30" s="121" t="s">
        <v>87</v>
      </c>
      <c r="C30" s="43" t="s">
        <v>88</v>
      </c>
      <c r="D30" s="44" t="s">
        <v>89</v>
      </c>
      <c r="E30" s="45">
        <f t="shared" si="0"/>
        <v>-45609151.529999994</v>
      </c>
      <c r="F30" s="46">
        <f>SUM(F31:F34)</f>
        <v>0</v>
      </c>
      <c r="G30" s="45">
        <f t="shared" si="1"/>
        <v>-45609151.529999994</v>
      </c>
      <c r="H30" s="46">
        <f t="shared" ref="H30:R30" si="9">SUM(H31:H34)</f>
        <v>0</v>
      </c>
      <c r="I30" s="46">
        <f t="shared" si="9"/>
        <v>0</v>
      </c>
      <c r="J30" s="46">
        <f t="shared" si="9"/>
        <v>0</v>
      </c>
      <c r="K30" s="46">
        <f t="shared" si="9"/>
        <v>0</v>
      </c>
      <c r="L30" s="46">
        <f t="shared" si="9"/>
        <v>0</v>
      </c>
      <c r="M30" s="46">
        <f t="shared" si="9"/>
        <v>0</v>
      </c>
      <c r="N30" s="46">
        <f t="shared" si="9"/>
        <v>0</v>
      </c>
      <c r="O30" s="46">
        <f t="shared" si="9"/>
        <v>-10192907.050000001</v>
      </c>
      <c r="P30" s="46">
        <f t="shared" si="9"/>
        <v>-35410481.799999997</v>
      </c>
      <c r="Q30" s="46">
        <f t="shared" si="9"/>
        <v>-5762.679999999993</v>
      </c>
      <c r="R30" s="122">
        <f t="shared" si="9"/>
        <v>0</v>
      </c>
      <c r="S30" s="70"/>
    </row>
    <row r="31" spans="2:19" ht="15" customHeight="1" x14ac:dyDescent="0.25">
      <c r="B31" s="123" t="s">
        <v>90</v>
      </c>
      <c r="C31" s="49" t="s">
        <v>88</v>
      </c>
      <c r="D31" s="50" t="s">
        <v>91</v>
      </c>
      <c r="E31" s="45">
        <f t="shared" si="0"/>
        <v>-44861823.269999996</v>
      </c>
      <c r="F31" s="51"/>
      <c r="G31" s="45">
        <f t="shared" si="1"/>
        <v>-44861823.269999996</v>
      </c>
      <c r="H31" s="51"/>
      <c r="I31" s="51"/>
      <c r="J31" s="51"/>
      <c r="K31" s="51"/>
      <c r="L31" s="51"/>
      <c r="M31" s="51"/>
      <c r="N31" s="51"/>
      <c r="O31" s="51">
        <v>-9565868.7300000004</v>
      </c>
      <c r="P31" s="51">
        <v>-35258500.18</v>
      </c>
      <c r="Q31" s="51">
        <v>-37454.36</v>
      </c>
      <c r="R31" s="124"/>
      <c r="S31" s="70"/>
    </row>
    <row r="32" spans="2:19" ht="15" customHeight="1" x14ac:dyDescent="0.25">
      <c r="B32" s="123" t="s">
        <v>92</v>
      </c>
      <c r="C32" s="49" t="s">
        <v>88</v>
      </c>
      <c r="D32" s="50" t="s">
        <v>93</v>
      </c>
      <c r="E32" s="45">
        <f t="shared" si="0"/>
        <v>-655006.25</v>
      </c>
      <c r="F32" s="51"/>
      <c r="G32" s="45">
        <f t="shared" si="1"/>
        <v>-655006.25</v>
      </c>
      <c r="H32" s="51"/>
      <c r="I32" s="51"/>
      <c r="J32" s="51"/>
      <c r="K32" s="51"/>
      <c r="L32" s="51"/>
      <c r="M32" s="51"/>
      <c r="N32" s="51"/>
      <c r="O32" s="51">
        <v>-627038.31999999995</v>
      </c>
      <c r="P32" s="51">
        <v>-151981.62</v>
      </c>
      <c r="Q32" s="51">
        <v>124013.69</v>
      </c>
      <c r="R32" s="124"/>
      <c r="S32" s="70"/>
    </row>
    <row r="33" spans="2:19" ht="15" customHeight="1" x14ac:dyDescent="0.25">
      <c r="B33" s="123" t="s">
        <v>94</v>
      </c>
      <c r="C33" s="49" t="s">
        <v>88</v>
      </c>
      <c r="D33" s="50" t="s">
        <v>95</v>
      </c>
      <c r="E33" s="45">
        <f t="shared" si="0"/>
        <v>-92322.01</v>
      </c>
      <c r="F33" s="51"/>
      <c r="G33" s="45">
        <f t="shared" si="1"/>
        <v>-92322.01</v>
      </c>
      <c r="H33" s="51"/>
      <c r="I33" s="51"/>
      <c r="J33" s="51"/>
      <c r="K33" s="51"/>
      <c r="L33" s="51"/>
      <c r="M33" s="51"/>
      <c r="N33" s="51"/>
      <c r="O33" s="51"/>
      <c r="P33" s="51"/>
      <c r="Q33" s="51">
        <v>-92322.01</v>
      </c>
      <c r="R33" s="124"/>
      <c r="S33" s="70"/>
    </row>
    <row r="34" spans="2:19" ht="15" hidden="1" customHeight="1" x14ac:dyDescent="0.25">
      <c r="B34" s="130"/>
      <c r="C34" s="49"/>
      <c r="D34" s="53"/>
      <c r="E34" s="45">
        <f t="shared" si="0"/>
        <v>0</v>
      </c>
      <c r="F34" s="51"/>
      <c r="G34" s="45">
        <f t="shared" si="1"/>
        <v>0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124"/>
      <c r="S34" s="70"/>
    </row>
    <row r="35" spans="2:19" ht="21" customHeight="1" x14ac:dyDescent="0.25">
      <c r="B35" s="121" t="s">
        <v>352</v>
      </c>
      <c r="C35" s="43" t="s">
        <v>44</v>
      </c>
      <c r="D35" s="44" t="s">
        <v>97</v>
      </c>
      <c r="E35" s="45">
        <f t="shared" si="0"/>
        <v>421212.57999999996</v>
      </c>
      <c r="F35" s="46">
        <f>SUM(F36:F37)</f>
        <v>0</v>
      </c>
      <c r="G35" s="45">
        <f t="shared" si="1"/>
        <v>421212.57999999996</v>
      </c>
      <c r="H35" s="46">
        <f t="shared" ref="H35:R35" si="10">SUM(H36:H37)</f>
        <v>0</v>
      </c>
      <c r="I35" s="46">
        <f t="shared" si="10"/>
        <v>0</v>
      </c>
      <c r="J35" s="46">
        <f t="shared" si="10"/>
        <v>0</v>
      </c>
      <c r="K35" s="46">
        <f t="shared" si="10"/>
        <v>0</v>
      </c>
      <c r="L35" s="46">
        <f t="shared" si="10"/>
        <v>0</v>
      </c>
      <c r="M35" s="46">
        <f t="shared" si="10"/>
        <v>0</v>
      </c>
      <c r="N35" s="46">
        <f t="shared" si="10"/>
        <v>0</v>
      </c>
      <c r="O35" s="46">
        <f t="shared" si="10"/>
        <v>196025.54</v>
      </c>
      <c r="P35" s="46">
        <f t="shared" si="10"/>
        <v>194780.31</v>
      </c>
      <c r="Q35" s="46">
        <f t="shared" si="10"/>
        <v>30406.73</v>
      </c>
      <c r="R35" s="122">
        <f t="shared" si="10"/>
        <v>0</v>
      </c>
      <c r="S35" s="70"/>
    </row>
    <row r="36" spans="2:19" ht="15" customHeight="1" x14ac:dyDescent="0.25">
      <c r="B36" s="123" t="s">
        <v>98</v>
      </c>
      <c r="C36" s="49" t="s">
        <v>44</v>
      </c>
      <c r="D36" s="50" t="s">
        <v>99</v>
      </c>
      <c r="E36" s="45">
        <f t="shared" ref="E36:E67" si="11">G36+R36-F36</f>
        <v>421212.57999999996</v>
      </c>
      <c r="F36" s="51"/>
      <c r="G36" s="45">
        <f t="shared" ref="G36:G67" si="12">I36+J36+K36+N36+P36+L36+M36+O36+Q36-H36</f>
        <v>421212.57999999996</v>
      </c>
      <c r="H36" s="51"/>
      <c r="I36" s="51"/>
      <c r="J36" s="51"/>
      <c r="K36" s="51"/>
      <c r="L36" s="51"/>
      <c r="M36" s="51"/>
      <c r="N36" s="51"/>
      <c r="O36" s="51">
        <v>196025.54</v>
      </c>
      <c r="P36" s="51">
        <v>194780.31</v>
      </c>
      <c r="Q36" s="51">
        <v>30406.73</v>
      </c>
      <c r="R36" s="124"/>
      <c r="S36" s="70"/>
    </row>
    <row r="37" spans="2:19" ht="0.75" customHeight="1" x14ac:dyDescent="0.25">
      <c r="B37" s="131"/>
      <c r="C37" s="49"/>
      <c r="D37" s="53"/>
      <c r="E37" s="45">
        <f t="shared" si="11"/>
        <v>0</v>
      </c>
      <c r="F37" s="51"/>
      <c r="G37" s="45">
        <f t="shared" si="12"/>
        <v>0</v>
      </c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124"/>
      <c r="S37" s="70"/>
    </row>
    <row r="38" spans="2:19" ht="31.5" customHeight="1" x14ac:dyDescent="0.25">
      <c r="B38" s="121" t="s">
        <v>101</v>
      </c>
      <c r="C38" s="43" t="s">
        <v>47</v>
      </c>
      <c r="D38" s="44" t="s">
        <v>102</v>
      </c>
      <c r="E38" s="45">
        <f t="shared" si="11"/>
        <v>204302174.44</v>
      </c>
      <c r="F38" s="46">
        <f>SUM(F39:F42)</f>
        <v>0</v>
      </c>
      <c r="G38" s="45">
        <f t="shared" si="12"/>
        <v>204302174.44</v>
      </c>
      <c r="H38" s="46">
        <f t="shared" ref="H38:R38" si="13">SUM(H39:H42)</f>
        <v>0</v>
      </c>
      <c r="I38" s="46">
        <f t="shared" si="13"/>
        <v>0</v>
      </c>
      <c r="J38" s="46">
        <f t="shared" si="13"/>
        <v>0</v>
      </c>
      <c r="K38" s="46">
        <f t="shared" si="13"/>
        <v>0</v>
      </c>
      <c r="L38" s="46">
        <f t="shared" si="13"/>
        <v>0</v>
      </c>
      <c r="M38" s="46">
        <f t="shared" si="13"/>
        <v>0</v>
      </c>
      <c r="N38" s="46">
        <f t="shared" si="13"/>
        <v>0</v>
      </c>
      <c r="O38" s="46">
        <f t="shared" si="13"/>
        <v>116303361.58</v>
      </c>
      <c r="P38" s="46">
        <f t="shared" si="13"/>
        <v>86539400.109999999</v>
      </c>
      <c r="Q38" s="46">
        <f t="shared" si="13"/>
        <v>1459412.75</v>
      </c>
      <c r="R38" s="122">
        <f t="shared" si="13"/>
        <v>0</v>
      </c>
      <c r="S38" s="70"/>
    </row>
    <row r="39" spans="2:19" ht="29.65" customHeight="1" x14ac:dyDescent="0.25">
      <c r="B39" s="123" t="s">
        <v>103</v>
      </c>
      <c r="C39" s="49" t="s">
        <v>47</v>
      </c>
      <c r="D39" s="50" t="s">
        <v>104</v>
      </c>
      <c r="E39" s="45">
        <f t="shared" si="11"/>
        <v>1172017.8899999999</v>
      </c>
      <c r="F39" s="54"/>
      <c r="G39" s="45">
        <f t="shared" si="12"/>
        <v>1172017.8899999999</v>
      </c>
      <c r="H39" s="54"/>
      <c r="I39" s="54"/>
      <c r="J39" s="54"/>
      <c r="K39" s="54"/>
      <c r="L39" s="54"/>
      <c r="M39" s="54"/>
      <c r="N39" s="54"/>
      <c r="O39" s="54">
        <v>1172017.8899999999</v>
      </c>
      <c r="P39" s="54"/>
      <c r="Q39" s="54"/>
      <c r="R39" s="132"/>
      <c r="S39" s="70"/>
    </row>
    <row r="40" spans="2:19" ht="29.65" customHeight="1" x14ac:dyDescent="0.25">
      <c r="B40" s="123" t="s">
        <v>105</v>
      </c>
      <c r="C40" s="49" t="s">
        <v>47</v>
      </c>
      <c r="D40" s="50" t="s">
        <v>106</v>
      </c>
      <c r="E40" s="45">
        <f t="shared" si="11"/>
        <v>201953410.31</v>
      </c>
      <c r="F40" s="54"/>
      <c r="G40" s="45">
        <f t="shared" si="12"/>
        <v>201953410.31</v>
      </c>
      <c r="H40" s="54"/>
      <c r="I40" s="54"/>
      <c r="J40" s="54"/>
      <c r="K40" s="54"/>
      <c r="L40" s="54"/>
      <c r="M40" s="54"/>
      <c r="N40" s="54"/>
      <c r="O40" s="54">
        <v>115131343.69</v>
      </c>
      <c r="P40" s="54">
        <v>86539400.109999999</v>
      </c>
      <c r="Q40" s="54">
        <v>282666.51</v>
      </c>
      <c r="R40" s="132"/>
      <c r="S40" s="70"/>
    </row>
    <row r="41" spans="2:19" ht="15" customHeight="1" x14ac:dyDescent="0.25">
      <c r="B41" s="123" t="s">
        <v>107</v>
      </c>
      <c r="C41" s="49" t="s">
        <v>47</v>
      </c>
      <c r="D41" s="50" t="s">
        <v>108</v>
      </c>
      <c r="E41" s="45">
        <f t="shared" si="11"/>
        <v>1176746.24</v>
      </c>
      <c r="F41" s="54"/>
      <c r="G41" s="45">
        <f t="shared" si="12"/>
        <v>1176746.24</v>
      </c>
      <c r="H41" s="54"/>
      <c r="I41" s="54"/>
      <c r="J41" s="54"/>
      <c r="K41" s="54"/>
      <c r="L41" s="54"/>
      <c r="M41" s="54"/>
      <c r="N41" s="54"/>
      <c r="O41" s="54"/>
      <c r="P41" s="54"/>
      <c r="Q41" s="54">
        <v>1176746.24</v>
      </c>
      <c r="R41" s="132"/>
      <c r="S41" s="70"/>
    </row>
    <row r="42" spans="2:19" ht="15" hidden="1" customHeight="1" x14ac:dyDescent="0.25">
      <c r="B42" s="126"/>
      <c r="C42" s="49"/>
      <c r="D42" s="53"/>
      <c r="E42" s="45">
        <f t="shared" si="11"/>
        <v>0</v>
      </c>
      <c r="F42" s="78"/>
      <c r="G42" s="45">
        <f t="shared" si="12"/>
        <v>0</v>
      </c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133"/>
      <c r="S42" s="70"/>
    </row>
    <row r="43" spans="2:19" ht="21" customHeight="1" x14ac:dyDescent="0.25">
      <c r="B43" s="134" t="s">
        <v>109</v>
      </c>
      <c r="C43" s="80" t="s">
        <v>75</v>
      </c>
      <c r="D43" s="81" t="s">
        <v>110</v>
      </c>
      <c r="E43" s="45">
        <f t="shared" si="11"/>
        <v>1021496857.66</v>
      </c>
      <c r="F43" s="45">
        <f>F44+F49+F57+F60+F66+F70+F76+F80+F83</f>
        <v>0</v>
      </c>
      <c r="G43" s="45">
        <f t="shared" si="12"/>
        <v>1021496857.66</v>
      </c>
      <c r="H43" s="45">
        <f t="shared" ref="H43:R43" si="14">H44+H49+H57+H60+H66+H70+H76+H80+H83</f>
        <v>52967478.43</v>
      </c>
      <c r="I43" s="45">
        <f t="shared" si="14"/>
        <v>0</v>
      </c>
      <c r="J43" s="45">
        <f t="shared" si="14"/>
        <v>0</v>
      </c>
      <c r="K43" s="45">
        <f t="shared" si="14"/>
        <v>0</v>
      </c>
      <c r="L43" s="45">
        <f t="shared" si="14"/>
        <v>0</v>
      </c>
      <c r="M43" s="45">
        <f t="shared" si="14"/>
        <v>0</v>
      </c>
      <c r="N43" s="45">
        <f t="shared" si="14"/>
        <v>0</v>
      </c>
      <c r="O43" s="45">
        <f t="shared" si="14"/>
        <v>795134359.81999993</v>
      </c>
      <c r="P43" s="45">
        <f t="shared" si="14"/>
        <v>230696475.34999999</v>
      </c>
      <c r="Q43" s="45">
        <f t="shared" si="14"/>
        <v>48633500.920000002</v>
      </c>
      <c r="R43" s="135">
        <f t="shared" si="14"/>
        <v>0</v>
      </c>
      <c r="S43" s="70"/>
    </row>
    <row r="44" spans="2:19" ht="31.5" customHeight="1" x14ac:dyDescent="0.25">
      <c r="B44" s="121" t="s">
        <v>111</v>
      </c>
      <c r="C44" s="43" t="s">
        <v>84</v>
      </c>
      <c r="D44" s="44" t="s">
        <v>112</v>
      </c>
      <c r="E44" s="45">
        <f t="shared" si="11"/>
        <v>159118877.59</v>
      </c>
      <c r="F44" s="46">
        <f>SUM(F45:F48)</f>
        <v>0</v>
      </c>
      <c r="G44" s="45">
        <f t="shared" si="12"/>
        <v>159118877.59</v>
      </c>
      <c r="H44" s="46">
        <f t="shared" ref="H44:R44" si="15">SUM(H45:H48)</f>
        <v>0</v>
      </c>
      <c r="I44" s="46">
        <f t="shared" si="15"/>
        <v>0</v>
      </c>
      <c r="J44" s="46">
        <f t="shared" si="15"/>
        <v>0</v>
      </c>
      <c r="K44" s="46">
        <f t="shared" si="15"/>
        <v>0</v>
      </c>
      <c r="L44" s="46">
        <f t="shared" si="15"/>
        <v>0</v>
      </c>
      <c r="M44" s="46">
        <f t="shared" si="15"/>
        <v>0</v>
      </c>
      <c r="N44" s="46">
        <f t="shared" si="15"/>
        <v>0</v>
      </c>
      <c r="O44" s="46">
        <f t="shared" si="15"/>
        <v>126101130.33</v>
      </c>
      <c r="P44" s="46">
        <f t="shared" si="15"/>
        <v>15928155.83</v>
      </c>
      <c r="Q44" s="46">
        <f t="shared" si="15"/>
        <v>17089591.43</v>
      </c>
      <c r="R44" s="122">
        <f t="shared" si="15"/>
        <v>0</v>
      </c>
      <c r="S44" s="70"/>
    </row>
    <row r="45" spans="2:19" ht="15" customHeight="1" x14ac:dyDescent="0.25">
      <c r="B45" s="123" t="s">
        <v>113</v>
      </c>
      <c r="C45" s="49" t="s">
        <v>84</v>
      </c>
      <c r="D45" s="50" t="s">
        <v>114</v>
      </c>
      <c r="E45" s="45">
        <f t="shared" si="11"/>
        <v>119877121.12</v>
      </c>
      <c r="F45" s="51"/>
      <c r="G45" s="45">
        <f t="shared" si="12"/>
        <v>119877121.12</v>
      </c>
      <c r="H45" s="51"/>
      <c r="I45" s="51"/>
      <c r="J45" s="51"/>
      <c r="K45" s="51"/>
      <c r="L45" s="51"/>
      <c r="M45" s="51"/>
      <c r="N45" s="51"/>
      <c r="O45" s="51">
        <v>95073767.650000006</v>
      </c>
      <c r="P45" s="51">
        <v>11878708.25</v>
      </c>
      <c r="Q45" s="51">
        <v>12924645.220000001</v>
      </c>
      <c r="R45" s="124"/>
      <c r="S45" s="70"/>
    </row>
    <row r="46" spans="2:19" ht="20.100000000000001" customHeight="1" x14ac:dyDescent="0.25">
      <c r="B46" s="123" t="s">
        <v>115</v>
      </c>
      <c r="C46" s="49" t="s">
        <v>84</v>
      </c>
      <c r="D46" s="50" t="s">
        <v>116</v>
      </c>
      <c r="E46" s="45">
        <f t="shared" si="11"/>
        <v>3470543.71</v>
      </c>
      <c r="F46" s="51"/>
      <c r="G46" s="45">
        <f t="shared" si="12"/>
        <v>3470543.71</v>
      </c>
      <c r="H46" s="51"/>
      <c r="I46" s="51"/>
      <c r="J46" s="51"/>
      <c r="K46" s="51"/>
      <c r="L46" s="51"/>
      <c r="M46" s="51"/>
      <c r="N46" s="51"/>
      <c r="O46" s="51">
        <v>2641943.71</v>
      </c>
      <c r="P46" s="51">
        <v>481200</v>
      </c>
      <c r="Q46" s="51">
        <v>347400</v>
      </c>
      <c r="R46" s="124"/>
      <c r="S46" s="70"/>
    </row>
    <row r="47" spans="2:19" ht="15" customHeight="1" x14ac:dyDescent="0.25">
      <c r="B47" s="123" t="s">
        <v>117</v>
      </c>
      <c r="C47" s="49" t="s">
        <v>84</v>
      </c>
      <c r="D47" s="50" t="s">
        <v>118</v>
      </c>
      <c r="E47" s="45">
        <f t="shared" si="11"/>
        <v>35771212.759999998</v>
      </c>
      <c r="F47" s="51"/>
      <c r="G47" s="45">
        <f t="shared" si="12"/>
        <v>35771212.759999998</v>
      </c>
      <c r="H47" s="51"/>
      <c r="I47" s="51"/>
      <c r="J47" s="51"/>
      <c r="K47" s="51"/>
      <c r="L47" s="51"/>
      <c r="M47" s="51"/>
      <c r="N47" s="51"/>
      <c r="O47" s="51">
        <v>28385418.969999999</v>
      </c>
      <c r="P47" s="51">
        <v>3568247.58</v>
      </c>
      <c r="Q47" s="51">
        <v>3817546.21</v>
      </c>
      <c r="R47" s="124"/>
      <c r="S47" s="70"/>
    </row>
    <row r="48" spans="2:19" ht="15" hidden="1" customHeight="1" x14ac:dyDescent="0.25">
      <c r="B48" s="130"/>
      <c r="C48" s="49"/>
      <c r="D48" s="53"/>
      <c r="E48" s="45">
        <f t="shared" si="11"/>
        <v>0</v>
      </c>
      <c r="F48" s="51"/>
      <c r="G48" s="45">
        <f t="shared" si="12"/>
        <v>0</v>
      </c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124"/>
      <c r="S48" s="70"/>
    </row>
    <row r="49" spans="2:19" ht="21" customHeight="1" x14ac:dyDescent="0.25">
      <c r="B49" s="121" t="s">
        <v>119</v>
      </c>
      <c r="C49" s="43" t="s">
        <v>89</v>
      </c>
      <c r="D49" s="44" t="s">
        <v>120</v>
      </c>
      <c r="E49" s="45">
        <f t="shared" si="11"/>
        <v>144589351.16000003</v>
      </c>
      <c r="F49" s="46">
        <f>SUM(F50:F56)</f>
        <v>0</v>
      </c>
      <c r="G49" s="45">
        <f t="shared" si="12"/>
        <v>144589351.16000003</v>
      </c>
      <c r="H49" s="46">
        <f t="shared" ref="H49:R49" si="16">SUM(H50:H56)</f>
        <v>0</v>
      </c>
      <c r="I49" s="46">
        <f t="shared" si="16"/>
        <v>0</v>
      </c>
      <c r="J49" s="46">
        <f t="shared" si="16"/>
        <v>0</v>
      </c>
      <c r="K49" s="46">
        <f t="shared" si="16"/>
        <v>0</v>
      </c>
      <c r="L49" s="46">
        <f t="shared" si="16"/>
        <v>0</v>
      </c>
      <c r="M49" s="46">
        <f t="shared" si="16"/>
        <v>0</v>
      </c>
      <c r="N49" s="46">
        <f t="shared" si="16"/>
        <v>0</v>
      </c>
      <c r="O49" s="46">
        <f t="shared" si="16"/>
        <v>44045353.219999999</v>
      </c>
      <c r="P49" s="46">
        <f t="shared" si="16"/>
        <v>73071985.770000011</v>
      </c>
      <c r="Q49" s="46">
        <f t="shared" si="16"/>
        <v>27472012.170000002</v>
      </c>
      <c r="R49" s="122">
        <f t="shared" si="16"/>
        <v>0</v>
      </c>
      <c r="S49" s="70"/>
    </row>
    <row r="50" spans="2:19" ht="15" customHeight="1" x14ac:dyDescent="0.25">
      <c r="B50" s="123" t="s">
        <v>121</v>
      </c>
      <c r="C50" s="49" t="s">
        <v>89</v>
      </c>
      <c r="D50" s="50" t="s">
        <v>122</v>
      </c>
      <c r="E50" s="45">
        <f t="shared" si="11"/>
        <v>2121097.91</v>
      </c>
      <c r="F50" s="51"/>
      <c r="G50" s="45">
        <f t="shared" si="12"/>
        <v>2121097.91</v>
      </c>
      <c r="H50" s="51"/>
      <c r="I50" s="51"/>
      <c r="J50" s="51"/>
      <c r="K50" s="51"/>
      <c r="L50" s="51"/>
      <c r="M50" s="51"/>
      <c r="N50" s="51"/>
      <c r="O50" s="51">
        <v>1678400.63</v>
      </c>
      <c r="P50" s="51">
        <v>248624.81</v>
      </c>
      <c r="Q50" s="51">
        <v>194072.47</v>
      </c>
      <c r="R50" s="124"/>
      <c r="S50" s="70"/>
    </row>
    <row r="51" spans="2:19" ht="15" customHeight="1" x14ac:dyDescent="0.25">
      <c r="B51" s="123" t="s">
        <v>123</v>
      </c>
      <c r="C51" s="49" t="s">
        <v>89</v>
      </c>
      <c r="D51" s="50" t="s">
        <v>124</v>
      </c>
      <c r="E51" s="45">
        <f t="shared" si="11"/>
        <v>12299983.23</v>
      </c>
      <c r="F51" s="51"/>
      <c r="G51" s="45">
        <f t="shared" si="12"/>
        <v>12299983.23</v>
      </c>
      <c r="H51" s="51"/>
      <c r="I51" s="51"/>
      <c r="J51" s="51"/>
      <c r="K51" s="51"/>
      <c r="L51" s="51"/>
      <c r="M51" s="51"/>
      <c r="N51" s="51"/>
      <c r="O51" s="51">
        <v>9322055.75</v>
      </c>
      <c r="P51" s="51">
        <v>2977927.48</v>
      </c>
      <c r="Q51" s="51"/>
      <c r="R51" s="124"/>
      <c r="S51" s="70"/>
    </row>
    <row r="52" spans="2:19" ht="15" customHeight="1" x14ac:dyDescent="0.25">
      <c r="B52" s="123" t="s">
        <v>125</v>
      </c>
      <c r="C52" s="49" t="s">
        <v>89</v>
      </c>
      <c r="D52" s="50" t="s">
        <v>126</v>
      </c>
      <c r="E52" s="45">
        <f t="shared" si="11"/>
        <v>29620071.509999998</v>
      </c>
      <c r="F52" s="51"/>
      <c r="G52" s="45">
        <f t="shared" si="12"/>
        <v>29620071.509999998</v>
      </c>
      <c r="H52" s="51"/>
      <c r="I52" s="51"/>
      <c r="J52" s="51"/>
      <c r="K52" s="51"/>
      <c r="L52" s="51"/>
      <c r="M52" s="51"/>
      <c r="N52" s="51"/>
      <c r="O52" s="51">
        <v>3235049.07</v>
      </c>
      <c r="P52" s="51">
        <v>20716331.559999999</v>
      </c>
      <c r="Q52" s="51">
        <v>5668690.8799999999</v>
      </c>
      <c r="R52" s="124"/>
      <c r="S52" s="70"/>
    </row>
    <row r="53" spans="2:19" ht="15" customHeight="1" x14ac:dyDescent="0.25">
      <c r="B53" s="123" t="s">
        <v>127</v>
      </c>
      <c r="C53" s="49" t="s">
        <v>89</v>
      </c>
      <c r="D53" s="50" t="s">
        <v>128</v>
      </c>
      <c r="E53" s="45">
        <f t="shared" si="11"/>
        <v>89989442.5</v>
      </c>
      <c r="F53" s="51"/>
      <c r="G53" s="45">
        <f t="shared" si="12"/>
        <v>89989442.5</v>
      </c>
      <c r="H53" s="51"/>
      <c r="I53" s="51"/>
      <c r="J53" s="51"/>
      <c r="K53" s="51"/>
      <c r="L53" s="51"/>
      <c r="M53" s="51"/>
      <c r="N53" s="51"/>
      <c r="O53" s="51">
        <v>24395729.23</v>
      </c>
      <c r="P53" s="51">
        <v>45334448.630000003</v>
      </c>
      <c r="Q53" s="51">
        <v>20259264.640000001</v>
      </c>
      <c r="R53" s="124"/>
      <c r="S53" s="70"/>
    </row>
    <row r="54" spans="2:19" ht="15" customHeight="1" x14ac:dyDescent="0.25">
      <c r="B54" s="123" t="s">
        <v>129</v>
      </c>
      <c r="C54" s="49" t="s">
        <v>89</v>
      </c>
      <c r="D54" s="50" t="s">
        <v>130</v>
      </c>
      <c r="E54" s="45">
        <f t="shared" si="11"/>
        <v>10526006.370000001</v>
      </c>
      <c r="F54" s="51"/>
      <c r="G54" s="45">
        <f t="shared" si="12"/>
        <v>10526006.370000001</v>
      </c>
      <c r="H54" s="51"/>
      <c r="I54" s="51"/>
      <c r="J54" s="51"/>
      <c r="K54" s="51"/>
      <c r="L54" s="51"/>
      <c r="M54" s="51"/>
      <c r="N54" s="51"/>
      <c r="O54" s="51">
        <v>5403789.4699999997</v>
      </c>
      <c r="P54" s="51">
        <v>3791601.93</v>
      </c>
      <c r="Q54" s="51">
        <v>1330614.97</v>
      </c>
      <c r="R54" s="124"/>
      <c r="S54" s="70"/>
    </row>
    <row r="55" spans="2:19" ht="15" customHeight="1" x14ac:dyDescent="0.25">
      <c r="B55" s="123" t="s">
        <v>131</v>
      </c>
      <c r="C55" s="49" t="s">
        <v>89</v>
      </c>
      <c r="D55" s="50" t="s">
        <v>132</v>
      </c>
      <c r="E55" s="45">
        <f t="shared" si="11"/>
        <v>32749.64</v>
      </c>
      <c r="F55" s="51"/>
      <c r="G55" s="45">
        <f t="shared" si="12"/>
        <v>32749.64</v>
      </c>
      <c r="H55" s="51"/>
      <c r="I55" s="51"/>
      <c r="J55" s="51"/>
      <c r="K55" s="51"/>
      <c r="L55" s="51"/>
      <c r="M55" s="51"/>
      <c r="N55" s="51"/>
      <c r="O55" s="51">
        <v>10329.07</v>
      </c>
      <c r="P55" s="51">
        <v>3051.36</v>
      </c>
      <c r="Q55" s="51">
        <v>19369.21</v>
      </c>
      <c r="R55" s="124"/>
      <c r="S55" s="70"/>
    </row>
    <row r="56" spans="2:19" ht="15" hidden="1" customHeight="1" x14ac:dyDescent="0.25">
      <c r="B56" s="130"/>
      <c r="C56" s="49"/>
      <c r="D56" s="53"/>
      <c r="E56" s="45">
        <f t="shared" si="11"/>
        <v>0</v>
      </c>
      <c r="F56" s="51"/>
      <c r="G56" s="45">
        <f t="shared" si="12"/>
        <v>0</v>
      </c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124"/>
      <c r="S56" s="70"/>
    </row>
    <row r="57" spans="2:19" ht="31.5" customHeight="1" x14ac:dyDescent="0.25">
      <c r="B57" s="121" t="s">
        <v>133</v>
      </c>
      <c r="C57" s="43" t="s">
        <v>102</v>
      </c>
      <c r="D57" s="44" t="s">
        <v>134</v>
      </c>
      <c r="E57" s="45">
        <f t="shared" si="11"/>
        <v>68149.63</v>
      </c>
      <c r="F57" s="46">
        <f>SUM(F58:F59)</f>
        <v>0</v>
      </c>
      <c r="G57" s="45">
        <f t="shared" si="12"/>
        <v>68149.63</v>
      </c>
      <c r="H57" s="46">
        <f t="shared" ref="H57:R57" si="17">SUM(H58:H59)</f>
        <v>0</v>
      </c>
      <c r="I57" s="46">
        <f t="shared" si="17"/>
        <v>0</v>
      </c>
      <c r="J57" s="46">
        <f t="shared" si="17"/>
        <v>0</v>
      </c>
      <c r="K57" s="46">
        <f t="shared" si="17"/>
        <v>0</v>
      </c>
      <c r="L57" s="46">
        <f t="shared" si="17"/>
        <v>0</v>
      </c>
      <c r="M57" s="46">
        <f t="shared" si="17"/>
        <v>0</v>
      </c>
      <c r="N57" s="46">
        <f t="shared" si="17"/>
        <v>0</v>
      </c>
      <c r="O57" s="46">
        <f t="shared" si="17"/>
        <v>68149.63</v>
      </c>
      <c r="P57" s="46">
        <f t="shared" si="17"/>
        <v>0</v>
      </c>
      <c r="Q57" s="46">
        <f t="shared" si="17"/>
        <v>0</v>
      </c>
      <c r="R57" s="122">
        <f t="shared" si="17"/>
        <v>0</v>
      </c>
      <c r="S57" s="70"/>
    </row>
    <row r="58" spans="2:19" ht="15" customHeight="1" x14ac:dyDescent="0.25">
      <c r="B58" s="123" t="s">
        <v>135</v>
      </c>
      <c r="C58" s="49" t="s">
        <v>102</v>
      </c>
      <c r="D58" s="50" t="s">
        <v>136</v>
      </c>
      <c r="E58" s="45">
        <f t="shared" si="11"/>
        <v>68149.63</v>
      </c>
      <c r="F58" s="54"/>
      <c r="G58" s="45">
        <f t="shared" si="12"/>
        <v>68149.63</v>
      </c>
      <c r="H58" s="51"/>
      <c r="I58" s="51"/>
      <c r="J58" s="51"/>
      <c r="K58" s="51"/>
      <c r="L58" s="51"/>
      <c r="M58" s="51"/>
      <c r="N58" s="51"/>
      <c r="O58" s="51">
        <v>68149.63</v>
      </c>
      <c r="P58" s="51"/>
      <c r="Q58" s="51"/>
      <c r="R58" s="124"/>
      <c r="S58" s="70"/>
    </row>
    <row r="59" spans="2:19" ht="15" hidden="1" customHeight="1" x14ac:dyDescent="0.25">
      <c r="B59" s="130"/>
      <c r="C59" s="49"/>
      <c r="D59" s="53"/>
      <c r="E59" s="45">
        <f t="shared" si="11"/>
        <v>0</v>
      </c>
      <c r="F59" s="54"/>
      <c r="G59" s="45">
        <f t="shared" si="12"/>
        <v>0</v>
      </c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124"/>
      <c r="S59" s="70"/>
    </row>
    <row r="60" spans="2:19" ht="31.5" customHeight="1" x14ac:dyDescent="0.25">
      <c r="B60" s="121" t="s">
        <v>137</v>
      </c>
      <c r="C60" s="43" t="s">
        <v>112</v>
      </c>
      <c r="D60" s="44" t="s">
        <v>138</v>
      </c>
      <c r="E60" s="45">
        <f t="shared" si="11"/>
        <v>583815828.73000002</v>
      </c>
      <c r="F60" s="46">
        <f>SUM(F61:F65)</f>
        <v>0</v>
      </c>
      <c r="G60" s="45">
        <f t="shared" si="12"/>
        <v>583815828.73000002</v>
      </c>
      <c r="H60" s="46">
        <f t="shared" ref="H60:R60" si="18">SUM(H61:H65)</f>
        <v>0</v>
      </c>
      <c r="I60" s="46">
        <f t="shared" si="18"/>
        <v>0</v>
      </c>
      <c r="J60" s="46">
        <f t="shared" si="18"/>
        <v>0</v>
      </c>
      <c r="K60" s="46">
        <f t="shared" si="18"/>
        <v>0</v>
      </c>
      <c r="L60" s="46">
        <f t="shared" si="18"/>
        <v>0</v>
      </c>
      <c r="M60" s="46">
        <f t="shared" si="18"/>
        <v>0</v>
      </c>
      <c r="N60" s="46">
        <f t="shared" si="18"/>
        <v>0</v>
      </c>
      <c r="O60" s="46">
        <f t="shared" si="18"/>
        <v>528758543.03000003</v>
      </c>
      <c r="P60" s="46">
        <f t="shared" si="18"/>
        <v>55057285.700000003</v>
      </c>
      <c r="Q60" s="46">
        <f t="shared" si="18"/>
        <v>0</v>
      </c>
      <c r="R60" s="122">
        <f t="shared" si="18"/>
        <v>0</v>
      </c>
      <c r="S60" s="70"/>
    </row>
    <row r="61" spans="2:19" ht="20.100000000000001" customHeight="1" x14ac:dyDescent="0.25">
      <c r="B61" s="123" t="s">
        <v>139</v>
      </c>
      <c r="C61" s="49" t="s">
        <v>112</v>
      </c>
      <c r="D61" s="50" t="s">
        <v>140</v>
      </c>
      <c r="E61" s="45">
        <f t="shared" si="11"/>
        <v>569865444.25999999</v>
      </c>
      <c r="F61" s="51"/>
      <c r="G61" s="45">
        <f t="shared" si="12"/>
        <v>569865444.25999999</v>
      </c>
      <c r="H61" s="51"/>
      <c r="I61" s="51"/>
      <c r="J61" s="51"/>
      <c r="K61" s="51"/>
      <c r="L61" s="51"/>
      <c r="M61" s="51"/>
      <c r="N61" s="51"/>
      <c r="O61" s="51">
        <v>523013354.48000002</v>
      </c>
      <c r="P61" s="51">
        <v>46852089.780000001</v>
      </c>
      <c r="Q61" s="51"/>
      <c r="R61" s="124"/>
      <c r="S61" s="70"/>
    </row>
    <row r="62" spans="2:19" ht="29.65" customHeight="1" x14ac:dyDescent="0.25">
      <c r="B62" s="123" t="s">
        <v>141</v>
      </c>
      <c r="C62" s="49" t="s">
        <v>112</v>
      </c>
      <c r="D62" s="50" t="s">
        <v>142</v>
      </c>
      <c r="E62" s="45">
        <f t="shared" si="11"/>
        <v>2409911.98</v>
      </c>
      <c r="F62" s="51"/>
      <c r="G62" s="45">
        <f t="shared" si="12"/>
        <v>2409911.98</v>
      </c>
      <c r="H62" s="51"/>
      <c r="I62" s="51"/>
      <c r="J62" s="51"/>
      <c r="K62" s="51"/>
      <c r="L62" s="51"/>
      <c r="M62" s="51"/>
      <c r="N62" s="51"/>
      <c r="O62" s="51">
        <v>2409911.98</v>
      </c>
      <c r="P62" s="51"/>
      <c r="Q62" s="51"/>
      <c r="R62" s="124"/>
      <c r="S62" s="70"/>
    </row>
    <row r="63" spans="2:19" ht="39.200000000000003" customHeight="1" x14ac:dyDescent="0.25">
      <c r="B63" s="123" t="s">
        <v>143</v>
      </c>
      <c r="C63" s="49" t="s">
        <v>112</v>
      </c>
      <c r="D63" s="50" t="s">
        <v>144</v>
      </c>
      <c r="E63" s="45">
        <f t="shared" si="11"/>
        <v>2404267.79</v>
      </c>
      <c r="F63" s="51"/>
      <c r="G63" s="45">
        <f t="shared" si="12"/>
        <v>2404267.79</v>
      </c>
      <c r="H63" s="51"/>
      <c r="I63" s="51"/>
      <c r="J63" s="51"/>
      <c r="K63" s="51"/>
      <c r="L63" s="51"/>
      <c r="M63" s="51"/>
      <c r="N63" s="51"/>
      <c r="O63" s="51">
        <v>2404267.79</v>
      </c>
      <c r="P63" s="51"/>
      <c r="Q63" s="51"/>
      <c r="R63" s="124"/>
      <c r="S63" s="70"/>
    </row>
    <row r="64" spans="2:19" ht="29.65" customHeight="1" x14ac:dyDescent="0.25">
      <c r="B64" s="123" t="s">
        <v>145</v>
      </c>
      <c r="C64" s="49" t="s">
        <v>112</v>
      </c>
      <c r="D64" s="50" t="s">
        <v>146</v>
      </c>
      <c r="E64" s="45">
        <f t="shared" si="11"/>
        <v>9136204.6999999993</v>
      </c>
      <c r="F64" s="51"/>
      <c r="G64" s="45">
        <f t="shared" si="12"/>
        <v>9136204.6999999993</v>
      </c>
      <c r="H64" s="51"/>
      <c r="I64" s="51"/>
      <c r="J64" s="51"/>
      <c r="K64" s="51"/>
      <c r="L64" s="51"/>
      <c r="M64" s="51"/>
      <c r="N64" s="51"/>
      <c r="O64" s="51">
        <v>931008.78</v>
      </c>
      <c r="P64" s="51">
        <v>8205195.9199999999</v>
      </c>
      <c r="Q64" s="51"/>
      <c r="R64" s="124"/>
      <c r="S64" s="70"/>
    </row>
    <row r="65" spans="2:19" ht="15" hidden="1" customHeight="1" x14ac:dyDescent="0.25">
      <c r="B65" s="130"/>
      <c r="C65" s="49"/>
      <c r="D65" s="53"/>
      <c r="E65" s="45">
        <f t="shared" si="11"/>
        <v>0</v>
      </c>
      <c r="F65" s="51"/>
      <c r="G65" s="45">
        <f t="shared" si="12"/>
        <v>0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124"/>
      <c r="S65" s="70"/>
    </row>
    <row r="66" spans="2:19" ht="21" customHeight="1" x14ac:dyDescent="0.25">
      <c r="B66" s="121" t="s">
        <v>147</v>
      </c>
      <c r="C66" s="43" t="s">
        <v>134</v>
      </c>
      <c r="D66" s="44" t="s">
        <v>148</v>
      </c>
      <c r="E66" s="45">
        <f t="shared" si="11"/>
        <v>216372.90999999642</v>
      </c>
      <c r="F66" s="46">
        <f>SUM(F67:F69)</f>
        <v>0</v>
      </c>
      <c r="G66" s="45">
        <f t="shared" si="12"/>
        <v>216372.90999999642</v>
      </c>
      <c r="H66" s="46">
        <f t="shared" ref="H66:R66" si="19">SUM(H67:H69)</f>
        <v>52967478.43</v>
      </c>
      <c r="I66" s="46">
        <f t="shared" si="19"/>
        <v>0</v>
      </c>
      <c r="J66" s="46">
        <f t="shared" si="19"/>
        <v>0</v>
      </c>
      <c r="K66" s="46">
        <f t="shared" si="19"/>
        <v>0</v>
      </c>
      <c r="L66" s="46">
        <f t="shared" si="19"/>
        <v>0</v>
      </c>
      <c r="M66" s="46">
        <f t="shared" si="19"/>
        <v>0</v>
      </c>
      <c r="N66" s="46">
        <f t="shared" si="19"/>
        <v>0</v>
      </c>
      <c r="O66" s="46">
        <f t="shared" si="19"/>
        <v>51625054.369999997</v>
      </c>
      <c r="P66" s="46">
        <f t="shared" si="19"/>
        <v>977490.97000000009</v>
      </c>
      <c r="Q66" s="46">
        <f t="shared" si="19"/>
        <v>581306</v>
      </c>
      <c r="R66" s="122">
        <f t="shared" si="19"/>
        <v>0</v>
      </c>
      <c r="S66" s="70"/>
    </row>
    <row r="67" spans="2:19" ht="20.100000000000001" customHeight="1" x14ac:dyDescent="0.25">
      <c r="B67" s="123" t="s">
        <v>149</v>
      </c>
      <c r="C67" s="49" t="s">
        <v>134</v>
      </c>
      <c r="D67" s="136" t="s">
        <v>150</v>
      </c>
      <c r="E67" s="137">
        <f t="shared" si="11"/>
        <v>0</v>
      </c>
      <c r="F67" s="51"/>
      <c r="G67" s="45">
        <f t="shared" si="12"/>
        <v>0</v>
      </c>
      <c r="H67" s="51">
        <v>52967478.43</v>
      </c>
      <c r="I67" s="51"/>
      <c r="J67" s="51"/>
      <c r="K67" s="51"/>
      <c r="L67" s="51"/>
      <c r="M67" s="51"/>
      <c r="N67" s="51"/>
      <c r="O67" s="51">
        <v>51625054.369999997</v>
      </c>
      <c r="P67" s="51">
        <v>761118.06</v>
      </c>
      <c r="Q67" s="51">
        <v>581306</v>
      </c>
      <c r="R67" s="124"/>
      <c r="S67" s="70"/>
    </row>
    <row r="68" spans="2:19" ht="20.100000000000001" customHeight="1" x14ac:dyDescent="0.25">
      <c r="B68" s="123" t="s">
        <v>151</v>
      </c>
      <c r="C68" s="49" t="s">
        <v>134</v>
      </c>
      <c r="D68" s="136" t="s">
        <v>152</v>
      </c>
      <c r="E68" s="137">
        <f t="shared" ref="E68:E99" si="20">G68+R68-F68</f>
        <v>216372.91</v>
      </c>
      <c r="F68" s="51"/>
      <c r="G68" s="45">
        <f t="shared" ref="G68:G99" si="21">I68+J68+K68+N68+P68+L68+M68+O68+Q68-H68</f>
        <v>216372.91</v>
      </c>
      <c r="H68" s="51"/>
      <c r="I68" s="51"/>
      <c r="J68" s="51"/>
      <c r="K68" s="51"/>
      <c r="L68" s="51"/>
      <c r="M68" s="51"/>
      <c r="N68" s="51"/>
      <c r="O68" s="51"/>
      <c r="P68" s="51">
        <v>216372.91</v>
      </c>
      <c r="Q68" s="51"/>
      <c r="R68" s="124"/>
      <c r="S68" s="70"/>
    </row>
    <row r="69" spans="2:19" ht="15" hidden="1" customHeight="1" x14ac:dyDescent="0.25">
      <c r="B69" s="130"/>
      <c r="C69" s="49"/>
      <c r="D69" s="138"/>
      <c r="E69" s="137">
        <f t="shared" si="20"/>
        <v>0</v>
      </c>
      <c r="F69" s="51"/>
      <c r="G69" s="45">
        <f t="shared" si="21"/>
        <v>0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124"/>
      <c r="S69" s="70"/>
    </row>
    <row r="70" spans="2:19" ht="21" customHeight="1" x14ac:dyDescent="0.25">
      <c r="B70" s="121" t="s">
        <v>153</v>
      </c>
      <c r="C70" s="43" t="s">
        <v>138</v>
      </c>
      <c r="D70" s="139" t="s">
        <v>154</v>
      </c>
      <c r="E70" s="137">
        <f t="shared" si="20"/>
        <v>25368284.099999998</v>
      </c>
      <c r="F70" s="46">
        <f>SUM(F71:F75)</f>
        <v>0</v>
      </c>
      <c r="G70" s="45">
        <f t="shared" si="21"/>
        <v>25368284.099999998</v>
      </c>
      <c r="H70" s="46">
        <f t="shared" ref="H70:R70" si="22">SUM(H71:H75)</f>
        <v>0</v>
      </c>
      <c r="I70" s="46">
        <f t="shared" si="22"/>
        <v>0</v>
      </c>
      <c r="J70" s="46">
        <f t="shared" si="22"/>
        <v>0</v>
      </c>
      <c r="K70" s="46">
        <f t="shared" si="22"/>
        <v>0</v>
      </c>
      <c r="L70" s="46">
        <f t="shared" si="22"/>
        <v>0</v>
      </c>
      <c r="M70" s="46">
        <f t="shared" si="22"/>
        <v>0</v>
      </c>
      <c r="N70" s="46">
        <f t="shared" si="22"/>
        <v>0</v>
      </c>
      <c r="O70" s="46">
        <f t="shared" si="22"/>
        <v>24169103.27</v>
      </c>
      <c r="P70" s="46">
        <f t="shared" si="22"/>
        <v>621737.42999999993</v>
      </c>
      <c r="Q70" s="46">
        <f t="shared" si="22"/>
        <v>577443.4</v>
      </c>
      <c r="R70" s="122">
        <f t="shared" si="22"/>
        <v>0</v>
      </c>
      <c r="S70" s="70"/>
    </row>
    <row r="71" spans="2:19" ht="20.100000000000001" customHeight="1" x14ac:dyDescent="0.25">
      <c r="B71" s="123" t="s">
        <v>155</v>
      </c>
      <c r="C71" s="49" t="s">
        <v>138</v>
      </c>
      <c r="D71" s="50" t="s">
        <v>156</v>
      </c>
      <c r="E71" s="45">
        <f t="shared" si="20"/>
        <v>16634012.65</v>
      </c>
      <c r="F71" s="51"/>
      <c r="G71" s="45">
        <f t="shared" si="21"/>
        <v>16634012.65</v>
      </c>
      <c r="H71" s="51"/>
      <c r="I71" s="51"/>
      <c r="J71" s="51"/>
      <c r="K71" s="51"/>
      <c r="L71" s="51"/>
      <c r="M71" s="51"/>
      <c r="N71" s="51"/>
      <c r="O71" s="51">
        <v>16634012.65</v>
      </c>
      <c r="P71" s="51"/>
      <c r="Q71" s="51"/>
      <c r="R71" s="124"/>
      <c r="S71" s="70"/>
    </row>
    <row r="72" spans="2:19" ht="20.100000000000001" customHeight="1" x14ac:dyDescent="0.25">
      <c r="B72" s="123" t="s">
        <v>157</v>
      </c>
      <c r="C72" s="49" t="s">
        <v>138</v>
      </c>
      <c r="D72" s="50" t="s">
        <v>158</v>
      </c>
      <c r="E72" s="45">
        <f t="shared" si="20"/>
        <v>4291300</v>
      </c>
      <c r="F72" s="51"/>
      <c r="G72" s="45">
        <f t="shared" si="21"/>
        <v>4291300</v>
      </c>
      <c r="H72" s="51"/>
      <c r="I72" s="51"/>
      <c r="J72" s="51"/>
      <c r="K72" s="51"/>
      <c r="L72" s="51"/>
      <c r="M72" s="51"/>
      <c r="N72" s="51"/>
      <c r="O72" s="51">
        <v>4291300</v>
      </c>
      <c r="P72" s="51"/>
      <c r="Q72" s="51"/>
      <c r="R72" s="124"/>
      <c r="S72" s="70"/>
    </row>
    <row r="73" spans="2:19" ht="20.100000000000001" customHeight="1" x14ac:dyDescent="0.25">
      <c r="B73" s="123" t="s">
        <v>159</v>
      </c>
      <c r="C73" s="49" t="s">
        <v>138</v>
      </c>
      <c r="D73" s="50" t="s">
        <v>160</v>
      </c>
      <c r="E73" s="45">
        <f t="shared" si="20"/>
        <v>3958915.6500000004</v>
      </c>
      <c r="F73" s="51"/>
      <c r="G73" s="45">
        <f t="shared" si="21"/>
        <v>3958915.6500000004</v>
      </c>
      <c r="H73" s="51"/>
      <c r="I73" s="51"/>
      <c r="J73" s="51"/>
      <c r="K73" s="51"/>
      <c r="L73" s="51"/>
      <c r="M73" s="51"/>
      <c r="N73" s="51"/>
      <c r="O73" s="51">
        <v>3055316.45</v>
      </c>
      <c r="P73" s="51">
        <v>576400.43999999994</v>
      </c>
      <c r="Q73" s="51">
        <v>327198.76</v>
      </c>
      <c r="R73" s="124"/>
      <c r="S73" s="70"/>
    </row>
    <row r="74" spans="2:19" ht="20.100000000000001" customHeight="1" x14ac:dyDescent="0.25">
      <c r="B74" s="123" t="s">
        <v>161</v>
      </c>
      <c r="C74" s="49" t="s">
        <v>138</v>
      </c>
      <c r="D74" s="50" t="s">
        <v>162</v>
      </c>
      <c r="E74" s="45">
        <f t="shared" si="20"/>
        <v>484055.80000000005</v>
      </c>
      <c r="F74" s="51"/>
      <c r="G74" s="45">
        <f t="shared" si="21"/>
        <v>484055.80000000005</v>
      </c>
      <c r="H74" s="51"/>
      <c r="I74" s="51"/>
      <c r="J74" s="51"/>
      <c r="K74" s="51"/>
      <c r="L74" s="51"/>
      <c r="M74" s="51"/>
      <c r="N74" s="51"/>
      <c r="O74" s="51">
        <v>188474.17</v>
      </c>
      <c r="P74" s="51">
        <v>45336.99</v>
      </c>
      <c r="Q74" s="51">
        <v>250244.64</v>
      </c>
      <c r="R74" s="124"/>
      <c r="S74" s="70"/>
    </row>
    <row r="75" spans="2:19" ht="15" hidden="1" customHeight="1" x14ac:dyDescent="0.25">
      <c r="B75" s="130"/>
      <c r="C75" s="82"/>
      <c r="D75" s="83"/>
      <c r="E75" s="45">
        <f t="shared" si="20"/>
        <v>0</v>
      </c>
      <c r="F75" s="51"/>
      <c r="G75" s="45">
        <f t="shared" si="21"/>
        <v>0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124"/>
      <c r="S75" s="70"/>
    </row>
    <row r="76" spans="2:19" ht="21" customHeight="1" x14ac:dyDescent="0.25">
      <c r="B76" s="121" t="s">
        <v>163</v>
      </c>
      <c r="C76" s="43" t="s">
        <v>148</v>
      </c>
      <c r="D76" s="139" t="s">
        <v>164</v>
      </c>
      <c r="E76" s="137">
        <f t="shared" si="20"/>
        <v>87949547.439999998</v>
      </c>
      <c r="F76" s="46">
        <f>SUM(F77:F79)</f>
        <v>0</v>
      </c>
      <c r="G76" s="45">
        <f t="shared" si="21"/>
        <v>87949547.439999998</v>
      </c>
      <c r="H76" s="46">
        <f t="shared" ref="H76:R76" si="23">SUM(H77:H79)</f>
        <v>0</v>
      </c>
      <c r="I76" s="46">
        <f t="shared" si="23"/>
        <v>0</v>
      </c>
      <c r="J76" s="46">
        <f t="shared" si="23"/>
        <v>0</v>
      </c>
      <c r="K76" s="46">
        <f t="shared" si="23"/>
        <v>0</v>
      </c>
      <c r="L76" s="46">
        <f t="shared" si="23"/>
        <v>0</v>
      </c>
      <c r="M76" s="46">
        <f t="shared" si="23"/>
        <v>0</v>
      </c>
      <c r="N76" s="46">
        <f t="shared" si="23"/>
        <v>0</v>
      </c>
      <c r="O76" s="46">
        <f t="shared" si="23"/>
        <v>3220819.67</v>
      </c>
      <c r="P76" s="46">
        <f t="shared" si="23"/>
        <v>82549540.489999995</v>
      </c>
      <c r="Q76" s="46">
        <f t="shared" si="23"/>
        <v>2179187.2800000003</v>
      </c>
      <c r="R76" s="122">
        <f t="shared" si="23"/>
        <v>0</v>
      </c>
      <c r="S76" s="70"/>
    </row>
    <row r="77" spans="2:19" ht="15" customHeight="1" x14ac:dyDescent="0.25">
      <c r="B77" s="123" t="s">
        <v>165</v>
      </c>
      <c r="C77" s="49" t="s">
        <v>148</v>
      </c>
      <c r="D77" s="50" t="s">
        <v>166</v>
      </c>
      <c r="E77" s="45">
        <f t="shared" si="20"/>
        <v>2014762.55</v>
      </c>
      <c r="F77" s="51"/>
      <c r="G77" s="45">
        <f t="shared" si="21"/>
        <v>2014762.55</v>
      </c>
      <c r="H77" s="51"/>
      <c r="I77" s="51"/>
      <c r="J77" s="51"/>
      <c r="K77" s="51"/>
      <c r="L77" s="51"/>
      <c r="M77" s="51"/>
      <c r="N77" s="51"/>
      <c r="O77" s="51">
        <v>1258767.47</v>
      </c>
      <c r="P77" s="51">
        <v>452529.57</v>
      </c>
      <c r="Q77" s="51">
        <v>303465.51</v>
      </c>
      <c r="R77" s="124"/>
      <c r="S77" s="70"/>
    </row>
    <row r="78" spans="2:19" ht="15" customHeight="1" x14ac:dyDescent="0.25">
      <c r="B78" s="123" t="s">
        <v>167</v>
      </c>
      <c r="C78" s="49" t="s">
        <v>148</v>
      </c>
      <c r="D78" s="50" t="s">
        <v>168</v>
      </c>
      <c r="E78" s="45">
        <f t="shared" si="20"/>
        <v>85934784.890000001</v>
      </c>
      <c r="F78" s="51"/>
      <c r="G78" s="45">
        <f t="shared" si="21"/>
        <v>85934784.890000001</v>
      </c>
      <c r="H78" s="51"/>
      <c r="I78" s="51"/>
      <c r="J78" s="51"/>
      <c r="K78" s="51"/>
      <c r="L78" s="51"/>
      <c r="M78" s="51"/>
      <c r="N78" s="51"/>
      <c r="O78" s="51">
        <v>1962052.2</v>
      </c>
      <c r="P78" s="51">
        <v>82097010.920000002</v>
      </c>
      <c r="Q78" s="51">
        <v>1875721.77</v>
      </c>
      <c r="R78" s="124"/>
      <c r="S78" s="70"/>
    </row>
    <row r="79" spans="2:19" ht="15" hidden="1" customHeight="1" x14ac:dyDescent="0.25">
      <c r="B79" s="130"/>
      <c r="C79" s="49"/>
      <c r="D79" s="138"/>
      <c r="E79" s="137">
        <f t="shared" si="20"/>
        <v>0</v>
      </c>
      <c r="F79" s="51"/>
      <c r="G79" s="45">
        <f t="shared" si="21"/>
        <v>0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124"/>
      <c r="S79" s="70"/>
    </row>
    <row r="80" spans="2:19" ht="31.5" customHeight="1" x14ac:dyDescent="0.25">
      <c r="B80" s="121" t="s">
        <v>169</v>
      </c>
      <c r="C80" s="43" t="s">
        <v>154</v>
      </c>
      <c r="D80" s="139" t="s">
        <v>170</v>
      </c>
      <c r="E80" s="137">
        <f t="shared" si="20"/>
        <v>7494465.4500000002</v>
      </c>
      <c r="F80" s="46">
        <f>SUM(F81:F82)</f>
        <v>0</v>
      </c>
      <c r="G80" s="45">
        <f t="shared" si="21"/>
        <v>7494465.4500000002</v>
      </c>
      <c r="H80" s="46">
        <f t="shared" ref="H80:R80" si="24">SUM(H81:H82)</f>
        <v>0</v>
      </c>
      <c r="I80" s="46">
        <f t="shared" si="24"/>
        <v>0</v>
      </c>
      <c r="J80" s="46">
        <f t="shared" si="24"/>
        <v>0</v>
      </c>
      <c r="K80" s="46">
        <f t="shared" si="24"/>
        <v>0</v>
      </c>
      <c r="L80" s="46">
        <f t="shared" si="24"/>
        <v>0</v>
      </c>
      <c r="M80" s="46">
        <f t="shared" si="24"/>
        <v>0</v>
      </c>
      <c r="N80" s="46">
        <f t="shared" si="24"/>
        <v>0</v>
      </c>
      <c r="O80" s="46">
        <f t="shared" si="24"/>
        <v>7406531.4100000001</v>
      </c>
      <c r="P80" s="46">
        <f t="shared" si="24"/>
        <v>87934.04</v>
      </c>
      <c r="Q80" s="46">
        <f t="shared" si="24"/>
        <v>0</v>
      </c>
      <c r="R80" s="122">
        <f t="shared" si="24"/>
        <v>0</v>
      </c>
      <c r="S80" s="70"/>
    </row>
    <row r="81" spans="2:19" ht="29.65" customHeight="1" x14ac:dyDescent="0.25">
      <c r="B81" s="123" t="s">
        <v>171</v>
      </c>
      <c r="C81" s="49" t="s">
        <v>154</v>
      </c>
      <c r="D81" s="136" t="s">
        <v>172</v>
      </c>
      <c r="E81" s="137">
        <f t="shared" si="20"/>
        <v>7494465.4500000002</v>
      </c>
      <c r="F81" s="51"/>
      <c r="G81" s="45">
        <f t="shared" si="21"/>
        <v>7494465.4500000002</v>
      </c>
      <c r="H81" s="51"/>
      <c r="I81" s="51"/>
      <c r="J81" s="51"/>
      <c r="K81" s="51"/>
      <c r="L81" s="51"/>
      <c r="M81" s="51"/>
      <c r="N81" s="51"/>
      <c r="O81" s="51">
        <v>7406531.4100000001</v>
      </c>
      <c r="P81" s="51">
        <v>87934.04</v>
      </c>
      <c r="Q81" s="51"/>
      <c r="R81" s="124"/>
      <c r="S81" s="70"/>
    </row>
    <row r="82" spans="2:19" ht="15" hidden="1" customHeight="1" x14ac:dyDescent="0.25">
      <c r="B82" s="125"/>
      <c r="C82" s="49"/>
      <c r="D82" s="138"/>
      <c r="E82" s="137">
        <f t="shared" si="20"/>
        <v>0</v>
      </c>
      <c r="F82" s="51"/>
      <c r="G82" s="45">
        <f t="shared" si="21"/>
        <v>0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124"/>
      <c r="S82" s="70"/>
    </row>
    <row r="83" spans="2:19" ht="21" customHeight="1" x14ac:dyDescent="0.25">
      <c r="B83" s="121" t="s">
        <v>173</v>
      </c>
      <c r="C83" s="43" t="s">
        <v>164</v>
      </c>
      <c r="D83" s="139" t="s">
        <v>174</v>
      </c>
      <c r="E83" s="137">
        <f t="shared" si="20"/>
        <v>12875980.650000002</v>
      </c>
      <c r="F83" s="46">
        <f>SUM(F84:F89)</f>
        <v>0</v>
      </c>
      <c r="G83" s="45">
        <f t="shared" si="21"/>
        <v>12875980.650000002</v>
      </c>
      <c r="H83" s="46">
        <f t="shared" ref="H83:R83" si="25">SUM(H84:H89)</f>
        <v>0</v>
      </c>
      <c r="I83" s="46">
        <f t="shared" si="25"/>
        <v>0</v>
      </c>
      <c r="J83" s="46">
        <f t="shared" si="25"/>
        <v>0</v>
      </c>
      <c r="K83" s="46">
        <f t="shared" si="25"/>
        <v>0</v>
      </c>
      <c r="L83" s="46">
        <f t="shared" si="25"/>
        <v>0</v>
      </c>
      <c r="M83" s="46">
        <f t="shared" si="25"/>
        <v>0</v>
      </c>
      <c r="N83" s="46">
        <f t="shared" si="25"/>
        <v>0</v>
      </c>
      <c r="O83" s="46">
        <f t="shared" si="25"/>
        <v>9739674.8900000006</v>
      </c>
      <c r="P83" s="46">
        <f t="shared" si="25"/>
        <v>2402345.12</v>
      </c>
      <c r="Q83" s="46">
        <f t="shared" si="25"/>
        <v>733960.64</v>
      </c>
      <c r="R83" s="122">
        <f t="shared" si="25"/>
        <v>0</v>
      </c>
      <c r="S83" s="70"/>
    </row>
    <row r="84" spans="2:19" ht="15" customHeight="1" x14ac:dyDescent="0.25">
      <c r="B84" s="123" t="s">
        <v>175</v>
      </c>
      <c r="C84" s="49" t="s">
        <v>164</v>
      </c>
      <c r="D84" s="136" t="s">
        <v>176</v>
      </c>
      <c r="E84" s="137">
        <f t="shared" si="20"/>
        <v>561655.01</v>
      </c>
      <c r="F84" s="51"/>
      <c r="G84" s="45">
        <f t="shared" si="21"/>
        <v>561655.01</v>
      </c>
      <c r="H84" s="51"/>
      <c r="I84" s="51"/>
      <c r="J84" s="51"/>
      <c r="K84" s="51"/>
      <c r="L84" s="51"/>
      <c r="M84" s="51"/>
      <c r="N84" s="51"/>
      <c r="O84" s="51">
        <v>219336.94</v>
      </c>
      <c r="P84" s="51">
        <v>307887.07</v>
      </c>
      <c r="Q84" s="51">
        <v>34431</v>
      </c>
      <c r="R84" s="124"/>
      <c r="S84" s="70"/>
    </row>
    <row r="85" spans="2:19" ht="20.100000000000001" customHeight="1" x14ac:dyDescent="0.25">
      <c r="B85" s="123" t="s">
        <v>177</v>
      </c>
      <c r="C85" s="49" t="s">
        <v>164</v>
      </c>
      <c r="D85" s="136" t="s">
        <v>178</v>
      </c>
      <c r="E85" s="137">
        <f t="shared" si="20"/>
        <v>8135.34</v>
      </c>
      <c r="F85" s="51"/>
      <c r="G85" s="45">
        <f t="shared" si="21"/>
        <v>8135.34</v>
      </c>
      <c r="H85" s="51"/>
      <c r="I85" s="51"/>
      <c r="J85" s="51"/>
      <c r="K85" s="51"/>
      <c r="L85" s="51"/>
      <c r="M85" s="51"/>
      <c r="N85" s="51"/>
      <c r="O85" s="51">
        <v>119.8</v>
      </c>
      <c r="P85" s="51"/>
      <c r="Q85" s="51">
        <v>8015.54</v>
      </c>
      <c r="R85" s="124"/>
      <c r="S85" s="70"/>
    </row>
    <row r="86" spans="2:19" ht="20.100000000000001" customHeight="1" x14ac:dyDescent="0.25">
      <c r="B86" s="123" t="s">
        <v>179</v>
      </c>
      <c r="C86" s="49" t="s">
        <v>164</v>
      </c>
      <c r="D86" s="136" t="s">
        <v>180</v>
      </c>
      <c r="E86" s="137">
        <f t="shared" si="20"/>
        <v>254730.69</v>
      </c>
      <c r="F86" s="51"/>
      <c r="G86" s="45">
        <f t="shared" si="21"/>
        <v>254730.69</v>
      </c>
      <c r="H86" s="51"/>
      <c r="I86" s="51"/>
      <c r="J86" s="51"/>
      <c r="K86" s="51"/>
      <c r="L86" s="51"/>
      <c r="M86" s="51"/>
      <c r="N86" s="51"/>
      <c r="O86" s="51">
        <v>975.34</v>
      </c>
      <c r="P86" s="51">
        <v>253755.35</v>
      </c>
      <c r="Q86" s="51"/>
      <c r="R86" s="124"/>
      <c r="S86" s="70"/>
    </row>
    <row r="87" spans="2:19" ht="15" customHeight="1" x14ac:dyDescent="0.25">
      <c r="B87" s="123" t="s">
        <v>181</v>
      </c>
      <c r="C87" s="49" t="s">
        <v>164</v>
      </c>
      <c r="D87" s="136" t="s">
        <v>182</v>
      </c>
      <c r="E87" s="137">
        <f t="shared" si="20"/>
        <v>1794959.49</v>
      </c>
      <c r="F87" s="51"/>
      <c r="G87" s="45">
        <f t="shared" si="21"/>
        <v>1794959.49</v>
      </c>
      <c r="H87" s="51"/>
      <c r="I87" s="51"/>
      <c r="J87" s="51"/>
      <c r="K87" s="51"/>
      <c r="L87" s="51"/>
      <c r="M87" s="51"/>
      <c r="N87" s="51"/>
      <c r="O87" s="51">
        <v>1302200</v>
      </c>
      <c r="P87" s="51">
        <v>492759.49</v>
      </c>
      <c r="Q87" s="51"/>
      <c r="R87" s="124"/>
      <c r="S87" s="70"/>
    </row>
    <row r="88" spans="2:19" ht="15" customHeight="1" x14ac:dyDescent="0.25">
      <c r="B88" s="123" t="s">
        <v>183</v>
      </c>
      <c r="C88" s="49" t="s">
        <v>164</v>
      </c>
      <c r="D88" s="136" t="s">
        <v>184</v>
      </c>
      <c r="E88" s="137">
        <f t="shared" si="20"/>
        <v>10256500.119999999</v>
      </c>
      <c r="F88" s="51"/>
      <c r="G88" s="45">
        <f t="shared" si="21"/>
        <v>10256500.119999999</v>
      </c>
      <c r="H88" s="51"/>
      <c r="I88" s="51"/>
      <c r="J88" s="51"/>
      <c r="K88" s="51"/>
      <c r="L88" s="51"/>
      <c r="M88" s="51"/>
      <c r="N88" s="51"/>
      <c r="O88" s="51">
        <v>8217042.8099999996</v>
      </c>
      <c r="P88" s="51">
        <v>1347943.21</v>
      </c>
      <c r="Q88" s="51">
        <v>691514.1</v>
      </c>
      <c r="R88" s="124"/>
      <c r="S88" s="70"/>
    </row>
    <row r="89" spans="2:19" ht="15" hidden="1" customHeight="1" x14ac:dyDescent="0.25">
      <c r="B89" s="125"/>
      <c r="C89" s="49"/>
      <c r="D89" s="138"/>
      <c r="E89" s="137">
        <f t="shared" si="20"/>
        <v>0</v>
      </c>
      <c r="F89" s="51"/>
      <c r="G89" s="45">
        <f t="shared" si="21"/>
        <v>0</v>
      </c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124"/>
      <c r="S89" s="70"/>
    </row>
    <row r="90" spans="2:19" ht="20.25" customHeight="1" x14ac:dyDescent="0.25">
      <c r="B90" s="140" t="s">
        <v>185</v>
      </c>
      <c r="C90" s="80" t="s">
        <v>186</v>
      </c>
      <c r="D90" s="141"/>
      <c r="E90" s="137">
        <f t="shared" si="20"/>
        <v>281150759.32000005</v>
      </c>
      <c r="F90" s="45">
        <f>F91-F92</f>
        <v>0</v>
      </c>
      <c r="G90" s="45">
        <f t="shared" si="21"/>
        <v>281150759.32000005</v>
      </c>
      <c r="H90" s="45">
        <f t="shared" ref="H90:R90" si="26">H91-H92</f>
        <v>0</v>
      </c>
      <c r="I90" s="45">
        <f t="shared" si="26"/>
        <v>0</v>
      </c>
      <c r="J90" s="45">
        <f t="shared" si="26"/>
        <v>0</v>
      </c>
      <c r="K90" s="45">
        <f t="shared" si="26"/>
        <v>0</v>
      </c>
      <c r="L90" s="45">
        <f t="shared" si="26"/>
        <v>0</v>
      </c>
      <c r="M90" s="45">
        <f t="shared" si="26"/>
        <v>0</v>
      </c>
      <c r="N90" s="45">
        <f t="shared" si="26"/>
        <v>0</v>
      </c>
      <c r="O90" s="45">
        <f t="shared" si="26"/>
        <v>124695687.05000007</v>
      </c>
      <c r="P90" s="45">
        <f t="shared" si="26"/>
        <v>151338598.15000001</v>
      </c>
      <c r="Q90" s="45">
        <f t="shared" si="26"/>
        <v>5116474.1199999973</v>
      </c>
      <c r="R90" s="135">
        <f t="shared" si="26"/>
        <v>0</v>
      </c>
      <c r="S90" s="70"/>
    </row>
    <row r="91" spans="2:19" ht="21" customHeight="1" x14ac:dyDescent="0.25">
      <c r="B91" s="142" t="s">
        <v>187</v>
      </c>
      <c r="C91" s="86" t="s">
        <v>188</v>
      </c>
      <c r="D91" s="143"/>
      <c r="E91" s="137">
        <f t="shared" si="20"/>
        <v>281150759.32000005</v>
      </c>
      <c r="F91" s="88">
        <f>F4-F43</f>
        <v>0</v>
      </c>
      <c r="G91" s="45">
        <f t="shared" si="21"/>
        <v>281150759.32000005</v>
      </c>
      <c r="H91" s="88">
        <f t="shared" ref="H91:R91" si="27">H4-H43</f>
        <v>0</v>
      </c>
      <c r="I91" s="88">
        <f t="shared" si="27"/>
        <v>0</v>
      </c>
      <c r="J91" s="88">
        <f t="shared" si="27"/>
        <v>0</v>
      </c>
      <c r="K91" s="88">
        <f t="shared" si="27"/>
        <v>0</v>
      </c>
      <c r="L91" s="88">
        <f t="shared" si="27"/>
        <v>0</v>
      </c>
      <c r="M91" s="88">
        <f t="shared" si="27"/>
        <v>0</v>
      </c>
      <c r="N91" s="88">
        <f t="shared" si="27"/>
        <v>0</v>
      </c>
      <c r="O91" s="88">
        <f t="shared" si="27"/>
        <v>124695687.05000007</v>
      </c>
      <c r="P91" s="88">
        <f t="shared" si="27"/>
        <v>151338598.15000001</v>
      </c>
      <c r="Q91" s="88">
        <f t="shared" si="27"/>
        <v>5116474.1199999973</v>
      </c>
      <c r="R91" s="144">
        <f t="shared" si="27"/>
        <v>0</v>
      </c>
      <c r="S91" s="70"/>
    </row>
    <row r="92" spans="2:19" ht="15" customHeight="1" x14ac:dyDescent="0.25">
      <c r="B92" s="126" t="s">
        <v>189</v>
      </c>
      <c r="C92" s="49" t="s">
        <v>190</v>
      </c>
      <c r="D92" s="138"/>
      <c r="E92" s="137">
        <f t="shared" si="20"/>
        <v>0</v>
      </c>
      <c r="F92" s="54"/>
      <c r="G92" s="45">
        <f t="shared" si="21"/>
        <v>0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132"/>
      <c r="S92" s="70"/>
    </row>
    <row r="93" spans="2:19" ht="30.75" customHeight="1" x14ac:dyDescent="0.25">
      <c r="B93" s="145" t="s">
        <v>353</v>
      </c>
      <c r="C93" s="43" t="s">
        <v>193</v>
      </c>
      <c r="D93" s="139"/>
      <c r="E93" s="137">
        <f t="shared" si="20"/>
        <v>127985563.55000003</v>
      </c>
      <c r="F93" s="46">
        <f>F94+F97+F100+F103+F110+F113+F116+F119+F122</f>
        <v>0</v>
      </c>
      <c r="G93" s="45">
        <f t="shared" si="21"/>
        <v>127985563.55000003</v>
      </c>
      <c r="H93" s="46">
        <f t="shared" ref="H93:R93" si="28">H94+H97+H100+H103+H110+H113+H116+H119+H122</f>
        <v>0</v>
      </c>
      <c r="I93" s="46">
        <f t="shared" si="28"/>
        <v>0</v>
      </c>
      <c r="J93" s="46">
        <f t="shared" si="28"/>
        <v>0</v>
      </c>
      <c r="K93" s="46">
        <f t="shared" si="28"/>
        <v>0</v>
      </c>
      <c r="L93" s="46">
        <f t="shared" si="28"/>
        <v>0</v>
      </c>
      <c r="M93" s="46">
        <f t="shared" si="28"/>
        <v>0</v>
      </c>
      <c r="N93" s="46">
        <f t="shared" si="28"/>
        <v>0</v>
      </c>
      <c r="O93" s="46">
        <f t="shared" si="28"/>
        <v>108316609.28000002</v>
      </c>
      <c r="P93" s="46">
        <f t="shared" si="28"/>
        <v>17689554.410000004</v>
      </c>
      <c r="Q93" s="46">
        <f t="shared" si="28"/>
        <v>1979399.8599999996</v>
      </c>
      <c r="R93" s="122">
        <f t="shared" si="28"/>
        <v>0</v>
      </c>
      <c r="S93" s="70"/>
    </row>
    <row r="94" spans="2:19" ht="15" customHeight="1" x14ac:dyDescent="0.25">
      <c r="B94" s="121" t="s">
        <v>194</v>
      </c>
      <c r="C94" s="43" t="s">
        <v>195</v>
      </c>
      <c r="D94" s="139"/>
      <c r="E94" s="137">
        <f t="shared" si="20"/>
        <v>69436544.390000001</v>
      </c>
      <c r="F94" s="46">
        <f>F95-F96</f>
        <v>0</v>
      </c>
      <c r="G94" s="45">
        <f t="shared" si="21"/>
        <v>69436544.390000001</v>
      </c>
      <c r="H94" s="46">
        <f t="shared" ref="H94:R94" si="29">H95-H96</f>
        <v>0</v>
      </c>
      <c r="I94" s="46">
        <f t="shared" si="29"/>
        <v>0</v>
      </c>
      <c r="J94" s="46">
        <f t="shared" si="29"/>
        <v>0</v>
      </c>
      <c r="K94" s="46">
        <f t="shared" si="29"/>
        <v>0</v>
      </c>
      <c r="L94" s="46">
        <f t="shared" si="29"/>
        <v>0</v>
      </c>
      <c r="M94" s="46">
        <f t="shared" si="29"/>
        <v>0</v>
      </c>
      <c r="N94" s="46">
        <f t="shared" si="29"/>
        <v>0</v>
      </c>
      <c r="O94" s="46">
        <f t="shared" si="29"/>
        <v>63540108.310000002</v>
      </c>
      <c r="P94" s="46">
        <f t="shared" si="29"/>
        <v>4108407.5900000036</v>
      </c>
      <c r="Q94" s="46">
        <f t="shared" si="29"/>
        <v>1788028.4900000002</v>
      </c>
      <c r="R94" s="122">
        <f t="shared" si="29"/>
        <v>0</v>
      </c>
      <c r="S94" s="70"/>
    </row>
    <row r="95" spans="2:19" ht="21" customHeight="1" x14ac:dyDescent="0.25">
      <c r="B95" s="123" t="s">
        <v>196</v>
      </c>
      <c r="C95" s="49" t="s">
        <v>197</v>
      </c>
      <c r="D95" s="138" t="s">
        <v>193</v>
      </c>
      <c r="E95" s="137">
        <f t="shared" si="20"/>
        <v>211059312.44</v>
      </c>
      <c r="F95" s="54"/>
      <c r="G95" s="45">
        <f t="shared" si="21"/>
        <v>211059312.44</v>
      </c>
      <c r="H95" s="54"/>
      <c r="I95" s="54"/>
      <c r="J95" s="54"/>
      <c r="K95" s="54"/>
      <c r="L95" s="54"/>
      <c r="M95" s="54"/>
      <c r="N95" s="54"/>
      <c r="O95" s="54">
        <v>100052374.76000001</v>
      </c>
      <c r="P95" s="54">
        <v>106736381.98</v>
      </c>
      <c r="Q95" s="54">
        <v>4270555.7</v>
      </c>
      <c r="R95" s="132"/>
      <c r="S95" s="70"/>
    </row>
    <row r="96" spans="2:19" ht="15" customHeight="1" x14ac:dyDescent="0.25">
      <c r="B96" s="123" t="s">
        <v>198</v>
      </c>
      <c r="C96" s="49" t="s">
        <v>199</v>
      </c>
      <c r="D96" s="138" t="s">
        <v>200</v>
      </c>
      <c r="E96" s="137">
        <f t="shared" si="20"/>
        <v>141622768.05000001</v>
      </c>
      <c r="F96" s="54"/>
      <c r="G96" s="45">
        <f t="shared" si="21"/>
        <v>141622768.05000001</v>
      </c>
      <c r="H96" s="54"/>
      <c r="I96" s="54"/>
      <c r="J96" s="54"/>
      <c r="K96" s="54"/>
      <c r="L96" s="54"/>
      <c r="M96" s="54"/>
      <c r="N96" s="54"/>
      <c r="O96" s="54">
        <v>36512266.450000003</v>
      </c>
      <c r="P96" s="54">
        <v>102627974.39</v>
      </c>
      <c r="Q96" s="54">
        <v>2482527.21</v>
      </c>
      <c r="R96" s="132"/>
      <c r="S96" s="70"/>
    </row>
    <row r="97" spans="2:20" ht="15" customHeight="1" x14ac:dyDescent="0.25">
      <c r="B97" s="121" t="s">
        <v>201</v>
      </c>
      <c r="C97" s="43" t="s">
        <v>202</v>
      </c>
      <c r="D97" s="139"/>
      <c r="E97" s="137">
        <f t="shared" si="20"/>
        <v>0</v>
      </c>
      <c r="F97" s="46">
        <f>F98-F99</f>
        <v>0</v>
      </c>
      <c r="G97" s="45">
        <f t="shared" si="21"/>
        <v>0</v>
      </c>
      <c r="H97" s="46">
        <f t="shared" ref="H97:R97" si="30">H98-H99</f>
        <v>0</v>
      </c>
      <c r="I97" s="46">
        <f t="shared" si="30"/>
        <v>0</v>
      </c>
      <c r="J97" s="46">
        <f t="shared" si="30"/>
        <v>0</v>
      </c>
      <c r="K97" s="46">
        <f t="shared" si="30"/>
        <v>0</v>
      </c>
      <c r="L97" s="46">
        <f t="shared" si="30"/>
        <v>0</v>
      </c>
      <c r="M97" s="46">
        <f t="shared" si="30"/>
        <v>0</v>
      </c>
      <c r="N97" s="46">
        <f t="shared" si="30"/>
        <v>0</v>
      </c>
      <c r="O97" s="46">
        <f t="shared" si="30"/>
        <v>0</v>
      </c>
      <c r="P97" s="46">
        <f t="shared" si="30"/>
        <v>0</v>
      </c>
      <c r="Q97" s="46">
        <f t="shared" si="30"/>
        <v>0</v>
      </c>
      <c r="R97" s="122">
        <f t="shared" si="30"/>
        <v>0</v>
      </c>
      <c r="S97" s="70"/>
    </row>
    <row r="98" spans="2:20" ht="31.5" customHeight="1" x14ac:dyDescent="0.25">
      <c r="B98" s="123" t="s">
        <v>203</v>
      </c>
      <c r="C98" s="49" t="s">
        <v>204</v>
      </c>
      <c r="D98" s="138" t="s">
        <v>195</v>
      </c>
      <c r="E98" s="137">
        <f t="shared" si="20"/>
        <v>0</v>
      </c>
      <c r="F98" s="54"/>
      <c r="G98" s="45">
        <f t="shared" si="21"/>
        <v>0</v>
      </c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132"/>
      <c r="S98" s="70"/>
    </row>
    <row r="99" spans="2:20" ht="21" customHeight="1" x14ac:dyDescent="0.25">
      <c r="B99" s="146" t="s">
        <v>205</v>
      </c>
      <c r="C99" s="49" t="s">
        <v>206</v>
      </c>
      <c r="D99" s="138" t="s">
        <v>207</v>
      </c>
      <c r="E99" s="137">
        <f t="shared" si="20"/>
        <v>0</v>
      </c>
      <c r="F99" s="54"/>
      <c r="G99" s="45">
        <f t="shared" si="21"/>
        <v>0</v>
      </c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132"/>
      <c r="S99" s="70"/>
    </row>
    <row r="100" spans="2:20" ht="15" customHeight="1" x14ac:dyDescent="0.25">
      <c r="B100" s="147" t="s">
        <v>208</v>
      </c>
      <c r="C100" s="43" t="s">
        <v>209</v>
      </c>
      <c r="D100" s="139"/>
      <c r="E100" s="137">
        <f t="shared" ref="E100:E131" si="31">G100+R100-F100</f>
        <v>59822818.880000003</v>
      </c>
      <c r="F100" s="46">
        <f>F101-F102</f>
        <v>0</v>
      </c>
      <c r="G100" s="45">
        <f t="shared" ref="G100:G131" si="32">I100+J100+K100+N100+P100+L100+M100+O100+Q100-H100</f>
        <v>59822818.880000003</v>
      </c>
      <c r="H100" s="46">
        <f t="shared" ref="H100:R100" si="33">H101-H102</f>
        <v>0</v>
      </c>
      <c r="I100" s="46">
        <f t="shared" si="33"/>
        <v>0</v>
      </c>
      <c r="J100" s="46">
        <f t="shared" si="33"/>
        <v>0</v>
      </c>
      <c r="K100" s="46">
        <f t="shared" si="33"/>
        <v>0</v>
      </c>
      <c r="L100" s="46">
        <f t="shared" si="33"/>
        <v>0</v>
      </c>
      <c r="M100" s="46">
        <f t="shared" si="33"/>
        <v>0</v>
      </c>
      <c r="N100" s="46">
        <f t="shared" si="33"/>
        <v>0</v>
      </c>
      <c r="O100" s="46">
        <f t="shared" si="33"/>
        <v>43818984.210000001</v>
      </c>
      <c r="P100" s="46">
        <f t="shared" si="33"/>
        <v>14828352.030000001</v>
      </c>
      <c r="Q100" s="46">
        <f t="shared" si="33"/>
        <v>1175482.6399999999</v>
      </c>
      <c r="R100" s="122">
        <f t="shared" si="33"/>
        <v>0</v>
      </c>
      <c r="S100" s="70"/>
    </row>
    <row r="101" spans="2:20" ht="31.5" customHeight="1" x14ac:dyDescent="0.25">
      <c r="B101" s="123" t="s">
        <v>210</v>
      </c>
      <c r="C101" s="49" t="s">
        <v>211</v>
      </c>
      <c r="D101" s="138" t="s">
        <v>202</v>
      </c>
      <c r="E101" s="137">
        <f t="shared" si="31"/>
        <v>63623256.020000003</v>
      </c>
      <c r="F101" s="54"/>
      <c r="G101" s="45">
        <f t="shared" si="32"/>
        <v>63623256.020000003</v>
      </c>
      <c r="H101" s="54"/>
      <c r="I101" s="54"/>
      <c r="J101" s="54"/>
      <c r="K101" s="54"/>
      <c r="L101" s="54"/>
      <c r="M101" s="54"/>
      <c r="N101" s="54"/>
      <c r="O101" s="54">
        <v>44555500.600000001</v>
      </c>
      <c r="P101" s="54">
        <v>17892272.780000001</v>
      </c>
      <c r="Q101" s="54">
        <v>1175482.6399999999</v>
      </c>
      <c r="R101" s="132"/>
      <c r="S101" s="70"/>
    </row>
    <row r="102" spans="2:20" ht="21" customHeight="1" x14ac:dyDescent="0.25">
      <c r="B102" s="123" t="s">
        <v>212</v>
      </c>
      <c r="C102" s="49" t="s">
        <v>213</v>
      </c>
      <c r="D102" s="138" t="s">
        <v>214</v>
      </c>
      <c r="E102" s="137">
        <f t="shared" si="31"/>
        <v>3800437.14</v>
      </c>
      <c r="F102" s="54"/>
      <c r="G102" s="45">
        <f t="shared" si="32"/>
        <v>3800437.14</v>
      </c>
      <c r="H102" s="54"/>
      <c r="I102" s="54"/>
      <c r="J102" s="54"/>
      <c r="K102" s="54"/>
      <c r="L102" s="54"/>
      <c r="M102" s="54"/>
      <c r="N102" s="54"/>
      <c r="O102" s="54">
        <v>736516.39</v>
      </c>
      <c r="P102" s="54">
        <v>3063920.75</v>
      </c>
      <c r="Q102" s="54">
        <v>0</v>
      </c>
      <c r="R102" s="132"/>
      <c r="S102" s="70"/>
    </row>
    <row r="103" spans="2:20" ht="15" customHeight="1" x14ac:dyDescent="0.25">
      <c r="B103" s="121" t="s">
        <v>215</v>
      </c>
      <c r="C103" s="43" t="s">
        <v>216</v>
      </c>
      <c r="D103" s="139"/>
      <c r="E103" s="137">
        <f t="shared" si="31"/>
        <v>-1399873.69</v>
      </c>
      <c r="F103" s="46">
        <f>F104-F107</f>
        <v>0</v>
      </c>
      <c r="G103" s="45">
        <f t="shared" si="32"/>
        <v>-1399873.69</v>
      </c>
      <c r="H103" s="46">
        <f t="shared" ref="H103:R103" si="34">H104-H107</f>
        <v>0</v>
      </c>
      <c r="I103" s="46">
        <f t="shared" si="34"/>
        <v>0</v>
      </c>
      <c r="J103" s="46">
        <f t="shared" si="34"/>
        <v>0</v>
      </c>
      <c r="K103" s="46">
        <f t="shared" si="34"/>
        <v>0</v>
      </c>
      <c r="L103" s="46">
        <f t="shared" si="34"/>
        <v>0</v>
      </c>
      <c r="M103" s="46">
        <f t="shared" si="34"/>
        <v>0</v>
      </c>
      <c r="N103" s="46">
        <f t="shared" si="34"/>
        <v>0</v>
      </c>
      <c r="O103" s="46">
        <f t="shared" si="34"/>
        <v>833097.45000000019</v>
      </c>
      <c r="P103" s="46">
        <f t="shared" si="34"/>
        <v>-1247205.21</v>
      </c>
      <c r="Q103" s="46">
        <f t="shared" si="34"/>
        <v>-985765.93</v>
      </c>
      <c r="R103" s="122">
        <f t="shared" si="34"/>
        <v>0</v>
      </c>
      <c r="S103" s="70"/>
    </row>
    <row r="104" spans="2:20" ht="35.25" customHeight="1" x14ac:dyDescent="0.25">
      <c r="B104" s="148" t="s">
        <v>217</v>
      </c>
      <c r="C104" s="43" t="s">
        <v>218</v>
      </c>
      <c r="D104" s="139" t="s">
        <v>219</v>
      </c>
      <c r="E104" s="137">
        <f t="shared" si="31"/>
        <v>7923805.7999999998</v>
      </c>
      <c r="F104" s="54"/>
      <c r="G104" s="45">
        <f t="shared" si="32"/>
        <v>7923805.7999999998</v>
      </c>
      <c r="H104" s="54"/>
      <c r="I104" s="54"/>
      <c r="J104" s="54"/>
      <c r="K104" s="54"/>
      <c r="L104" s="54"/>
      <c r="M104" s="54"/>
      <c r="N104" s="54"/>
      <c r="O104" s="54">
        <v>4153463.23</v>
      </c>
      <c r="P104" s="54">
        <v>2906714.68</v>
      </c>
      <c r="Q104" s="54">
        <v>863627.89</v>
      </c>
      <c r="R104" s="132"/>
      <c r="S104" s="70"/>
    </row>
    <row r="105" spans="2:20" ht="20.100000000000001" customHeight="1" x14ac:dyDescent="0.25">
      <c r="B105" s="123" t="s">
        <v>220</v>
      </c>
      <c r="C105" s="49" t="s">
        <v>218</v>
      </c>
      <c r="D105" s="50" t="s">
        <v>221</v>
      </c>
      <c r="E105" s="45">
        <f t="shared" si="31"/>
        <v>9499</v>
      </c>
      <c r="F105" s="54"/>
      <c r="G105" s="45">
        <f t="shared" si="32"/>
        <v>9499</v>
      </c>
      <c r="H105" s="54"/>
      <c r="I105" s="54"/>
      <c r="J105" s="54"/>
      <c r="K105" s="54"/>
      <c r="L105" s="54"/>
      <c r="M105" s="54"/>
      <c r="N105" s="54"/>
      <c r="O105" s="54"/>
      <c r="P105" s="54"/>
      <c r="Q105" s="54">
        <v>9499</v>
      </c>
      <c r="R105" s="132"/>
      <c r="S105" s="70"/>
    </row>
    <row r="106" spans="2:20" ht="15" hidden="1" customHeight="1" x14ac:dyDescent="0.25">
      <c r="B106" s="130"/>
      <c r="C106" s="49"/>
      <c r="D106" s="53"/>
      <c r="E106" s="45">
        <f t="shared" si="31"/>
        <v>0</v>
      </c>
      <c r="F106" s="54"/>
      <c r="G106" s="45">
        <f t="shared" si="32"/>
        <v>0</v>
      </c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132"/>
      <c r="S106" s="70"/>
    </row>
    <row r="107" spans="2:20" ht="21" customHeight="1" x14ac:dyDescent="0.25">
      <c r="B107" s="148" t="s">
        <v>222</v>
      </c>
      <c r="C107" s="43" t="s">
        <v>223</v>
      </c>
      <c r="D107" s="44" t="s">
        <v>224</v>
      </c>
      <c r="E107" s="45">
        <f t="shared" si="31"/>
        <v>9323679.4900000002</v>
      </c>
      <c r="F107" s="54"/>
      <c r="G107" s="45">
        <f t="shared" si="32"/>
        <v>9323679.4900000002</v>
      </c>
      <c r="H107" s="54"/>
      <c r="I107" s="54"/>
      <c r="J107" s="54"/>
      <c r="K107" s="54"/>
      <c r="L107" s="54"/>
      <c r="M107" s="54"/>
      <c r="N107" s="54"/>
      <c r="O107" s="54">
        <v>3320365.78</v>
      </c>
      <c r="P107" s="54">
        <v>4153919.89</v>
      </c>
      <c r="Q107" s="54">
        <v>1849393.82</v>
      </c>
      <c r="R107" s="132"/>
      <c r="S107" s="70"/>
    </row>
    <row r="108" spans="2:20" ht="15" customHeight="1" x14ac:dyDescent="0.25">
      <c r="B108" s="127"/>
      <c r="C108" s="57"/>
      <c r="D108" s="149"/>
      <c r="E108" s="150">
        <f t="shared" si="31"/>
        <v>0</v>
      </c>
      <c r="F108" s="97"/>
      <c r="G108" s="59">
        <f t="shared" si="32"/>
        <v>0</v>
      </c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151"/>
      <c r="S108" s="129"/>
      <c r="T108" s="62"/>
    </row>
    <row r="109" spans="2:20" ht="15" hidden="1" customHeight="1" x14ac:dyDescent="0.25">
      <c r="B109" s="130"/>
      <c r="C109" s="49"/>
      <c r="D109" s="138"/>
      <c r="E109" s="137">
        <f t="shared" si="31"/>
        <v>0</v>
      </c>
      <c r="F109" s="54"/>
      <c r="G109" s="45">
        <f t="shared" si="32"/>
        <v>0</v>
      </c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132"/>
      <c r="S109" s="70"/>
    </row>
    <row r="110" spans="2:20" ht="15" customHeight="1" x14ac:dyDescent="0.25">
      <c r="B110" s="121" t="s">
        <v>225</v>
      </c>
      <c r="C110" s="43" t="s">
        <v>226</v>
      </c>
      <c r="D110" s="139"/>
      <c r="E110" s="137">
        <f t="shared" si="31"/>
        <v>109130</v>
      </c>
      <c r="F110" s="46">
        <f>F111-F112</f>
        <v>0</v>
      </c>
      <c r="G110" s="45">
        <f t="shared" si="32"/>
        <v>109130</v>
      </c>
      <c r="H110" s="46">
        <f t="shared" ref="H110:R110" si="35">H111-H112</f>
        <v>0</v>
      </c>
      <c r="I110" s="46">
        <f t="shared" si="35"/>
        <v>0</v>
      </c>
      <c r="J110" s="46">
        <f t="shared" si="35"/>
        <v>0</v>
      </c>
      <c r="K110" s="46">
        <f t="shared" si="35"/>
        <v>0</v>
      </c>
      <c r="L110" s="46">
        <f t="shared" si="35"/>
        <v>0</v>
      </c>
      <c r="M110" s="46">
        <f t="shared" si="35"/>
        <v>0</v>
      </c>
      <c r="N110" s="46">
        <f t="shared" si="35"/>
        <v>0</v>
      </c>
      <c r="O110" s="46">
        <f t="shared" si="35"/>
        <v>106430</v>
      </c>
      <c r="P110" s="46">
        <f t="shared" si="35"/>
        <v>0</v>
      </c>
      <c r="Q110" s="46">
        <f t="shared" si="35"/>
        <v>2700</v>
      </c>
      <c r="R110" s="122">
        <f t="shared" si="35"/>
        <v>0</v>
      </c>
      <c r="S110" s="70"/>
    </row>
    <row r="111" spans="2:20" ht="21" customHeight="1" x14ac:dyDescent="0.25">
      <c r="B111" s="123" t="s">
        <v>227</v>
      </c>
      <c r="C111" s="49" t="s">
        <v>228</v>
      </c>
      <c r="D111" s="138" t="s">
        <v>229</v>
      </c>
      <c r="E111" s="137">
        <f t="shared" si="31"/>
        <v>130359</v>
      </c>
      <c r="F111" s="54"/>
      <c r="G111" s="45">
        <f t="shared" si="32"/>
        <v>130359</v>
      </c>
      <c r="H111" s="54"/>
      <c r="I111" s="54"/>
      <c r="J111" s="54"/>
      <c r="K111" s="54"/>
      <c r="L111" s="54"/>
      <c r="M111" s="54"/>
      <c r="N111" s="54"/>
      <c r="O111" s="54">
        <v>116960</v>
      </c>
      <c r="P111" s="54">
        <v>7999</v>
      </c>
      <c r="Q111" s="54">
        <v>5400</v>
      </c>
      <c r="R111" s="132"/>
      <c r="S111" s="70"/>
    </row>
    <row r="112" spans="2:20" ht="15" customHeight="1" x14ac:dyDescent="0.25">
      <c r="B112" s="123" t="s">
        <v>230</v>
      </c>
      <c r="C112" s="49" t="s">
        <v>231</v>
      </c>
      <c r="D112" s="138" t="s">
        <v>232</v>
      </c>
      <c r="E112" s="137">
        <f t="shared" si="31"/>
        <v>21229</v>
      </c>
      <c r="F112" s="54"/>
      <c r="G112" s="45">
        <f t="shared" si="32"/>
        <v>21229</v>
      </c>
      <c r="H112" s="54"/>
      <c r="I112" s="54"/>
      <c r="J112" s="54"/>
      <c r="K112" s="54"/>
      <c r="L112" s="54"/>
      <c r="M112" s="54"/>
      <c r="N112" s="54"/>
      <c r="O112" s="54">
        <v>10530</v>
      </c>
      <c r="P112" s="54">
        <v>7999</v>
      </c>
      <c r="Q112" s="54">
        <v>2700</v>
      </c>
      <c r="R112" s="132"/>
      <c r="S112" s="70"/>
    </row>
    <row r="113" spans="2:19" ht="15" customHeight="1" x14ac:dyDescent="0.25">
      <c r="B113" s="121" t="s">
        <v>233</v>
      </c>
      <c r="C113" s="43" t="s">
        <v>234</v>
      </c>
      <c r="D113" s="139"/>
      <c r="E113" s="137">
        <f t="shared" si="31"/>
        <v>0</v>
      </c>
      <c r="F113" s="46">
        <f>F114-F115</f>
        <v>0</v>
      </c>
      <c r="G113" s="45">
        <f t="shared" si="32"/>
        <v>0</v>
      </c>
      <c r="H113" s="46">
        <f t="shared" ref="H113:R113" si="36">H114-H115</f>
        <v>0</v>
      </c>
      <c r="I113" s="46">
        <f t="shared" si="36"/>
        <v>0</v>
      </c>
      <c r="J113" s="46">
        <f t="shared" si="36"/>
        <v>0</v>
      </c>
      <c r="K113" s="46">
        <f t="shared" si="36"/>
        <v>0</v>
      </c>
      <c r="L113" s="46">
        <f t="shared" si="36"/>
        <v>0</v>
      </c>
      <c r="M113" s="46">
        <f t="shared" si="36"/>
        <v>0</v>
      </c>
      <c r="N113" s="46">
        <f t="shared" si="36"/>
        <v>0</v>
      </c>
      <c r="O113" s="46">
        <f t="shared" si="36"/>
        <v>0</v>
      </c>
      <c r="P113" s="46">
        <f t="shared" si="36"/>
        <v>0</v>
      </c>
      <c r="Q113" s="46">
        <f t="shared" si="36"/>
        <v>0</v>
      </c>
      <c r="R113" s="122">
        <f t="shared" si="36"/>
        <v>0</v>
      </c>
      <c r="S113" s="70"/>
    </row>
    <row r="114" spans="2:19" ht="22.5" customHeight="1" x14ac:dyDescent="0.25">
      <c r="B114" s="123" t="s">
        <v>354</v>
      </c>
      <c r="C114" s="49" t="s">
        <v>236</v>
      </c>
      <c r="D114" s="138" t="s">
        <v>216</v>
      </c>
      <c r="E114" s="137">
        <f t="shared" si="31"/>
        <v>0</v>
      </c>
      <c r="F114" s="54"/>
      <c r="G114" s="45">
        <f t="shared" si="32"/>
        <v>0</v>
      </c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132"/>
      <c r="S114" s="70"/>
    </row>
    <row r="115" spans="2:19" ht="15.75" customHeight="1" x14ac:dyDescent="0.25">
      <c r="B115" s="123" t="s">
        <v>237</v>
      </c>
      <c r="C115" s="49" t="s">
        <v>238</v>
      </c>
      <c r="D115" s="138" t="s">
        <v>239</v>
      </c>
      <c r="E115" s="137">
        <f t="shared" si="31"/>
        <v>0</v>
      </c>
      <c r="F115" s="54"/>
      <c r="G115" s="45">
        <f t="shared" si="32"/>
        <v>0</v>
      </c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132"/>
      <c r="S115" s="70"/>
    </row>
    <row r="116" spans="2:19" ht="21" customHeight="1" x14ac:dyDescent="0.25">
      <c r="B116" s="121" t="s">
        <v>240</v>
      </c>
      <c r="C116" s="43" t="s">
        <v>241</v>
      </c>
      <c r="D116" s="139"/>
      <c r="E116" s="137">
        <f t="shared" si="31"/>
        <v>0</v>
      </c>
      <c r="F116" s="98">
        <f>F117-F118</f>
        <v>0</v>
      </c>
      <c r="G116" s="45">
        <f t="shared" si="32"/>
        <v>0</v>
      </c>
      <c r="H116" s="98">
        <f t="shared" ref="H116:R116" si="37">H117-H118</f>
        <v>0</v>
      </c>
      <c r="I116" s="98">
        <f t="shared" si="37"/>
        <v>0</v>
      </c>
      <c r="J116" s="98">
        <f t="shared" si="37"/>
        <v>0</v>
      </c>
      <c r="K116" s="98">
        <f t="shared" si="37"/>
        <v>0</v>
      </c>
      <c r="L116" s="98">
        <f t="shared" si="37"/>
        <v>0</v>
      </c>
      <c r="M116" s="98">
        <f t="shared" si="37"/>
        <v>0</v>
      </c>
      <c r="N116" s="98">
        <f t="shared" si="37"/>
        <v>0</v>
      </c>
      <c r="O116" s="98">
        <f t="shared" si="37"/>
        <v>0</v>
      </c>
      <c r="P116" s="98">
        <f t="shared" si="37"/>
        <v>0</v>
      </c>
      <c r="Q116" s="98">
        <f t="shared" si="37"/>
        <v>0</v>
      </c>
      <c r="R116" s="152">
        <f t="shared" si="37"/>
        <v>0</v>
      </c>
      <c r="S116" s="70"/>
    </row>
    <row r="117" spans="2:19" ht="22.5" customHeight="1" x14ac:dyDescent="0.25">
      <c r="B117" s="123" t="s">
        <v>242</v>
      </c>
      <c r="C117" s="49" t="s">
        <v>243</v>
      </c>
      <c r="D117" s="153" t="s">
        <v>244</v>
      </c>
      <c r="E117" s="137">
        <f t="shared" si="31"/>
        <v>0</v>
      </c>
      <c r="F117" s="54"/>
      <c r="G117" s="45">
        <f t="shared" si="32"/>
        <v>0</v>
      </c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132"/>
      <c r="S117" s="70"/>
    </row>
    <row r="118" spans="2:19" ht="15" customHeight="1" x14ac:dyDescent="0.25">
      <c r="B118" s="123" t="s">
        <v>245</v>
      </c>
      <c r="C118" s="49" t="s">
        <v>246</v>
      </c>
      <c r="D118" s="138" t="s">
        <v>244</v>
      </c>
      <c r="E118" s="137">
        <f t="shared" si="31"/>
        <v>0</v>
      </c>
      <c r="F118" s="54"/>
      <c r="G118" s="45">
        <f t="shared" si="32"/>
        <v>0</v>
      </c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132"/>
      <c r="S118" s="70"/>
    </row>
    <row r="119" spans="2:19" ht="15" customHeight="1" x14ac:dyDescent="0.25">
      <c r="B119" s="121" t="s">
        <v>248</v>
      </c>
      <c r="C119" s="43" t="s">
        <v>249</v>
      </c>
      <c r="D119" s="139"/>
      <c r="E119" s="137">
        <f t="shared" si="31"/>
        <v>0</v>
      </c>
      <c r="F119" s="98">
        <f>F120-F121</f>
        <v>0</v>
      </c>
      <c r="G119" s="45">
        <f t="shared" si="32"/>
        <v>0</v>
      </c>
      <c r="H119" s="98">
        <f t="shared" ref="H119:R119" si="38">H120-H121</f>
        <v>0</v>
      </c>
      <c r="I119" s="98">
        <f t="shared" si="38"/>
        <v>0</v>
      </c>
      <c r="J119" s="98">
        <f t="shared" si="38"/>
        <v>0</v>
      </c>
      <c r="K119" s="98">
        <f t="shared" si="38"/>
        <v>0</v>
      </c>
      <c r="L119" s="98">
        <f t="shared" si="38"/>
        <v>0</v>
      </c>
      <c r="M119" s="98">
        <f t="shared" si="38"/>
        <v>0</v>
      </c>
      <c r="N119" s="98">
        <f t="shared" si="38"/>
        <v>0</v>
      </c>
      <c r="O119" s="98">
        <f t="shared" si="38"/>
        <v>0</v>
      </c>
      <c r="P119" s="98">
        <f t="shared" si="38"/>
        <v>0</v>
      </c>
      <c r="Q119" s="98">
        <f t="shared" si="38"/>
        <v>0</v>
      </c>
      <c r="R119" s="152">
        <f t="shared" si="38"/>
        <v>0</v>
      </c>
      <c r="S119" s="70"/>
    </row>
    <row r="120" spans="2:19" ht="22.5" customHeight="1" x14ac:dyDescent="0.25">
      <c r="B120" s="123" t="s">
        <v>250</v>
      </c>
      <c r="C120" s="49" t="s">
        <v>251</v>
      </c>
      <c r="D120" s="153" t="s">
        <v>244</v>
      </c>
      <c r="E120" s="137">
        <f t="shared" si="31"/>
        <v>0</v>
      </c>
      <c r="F120" s="54"/>
      <c r="G120" s="45">
        <f t="shared" si="32"/>
        <v>0</v>
      </c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132"/>
      <c r="S120" s="70"/>
    </row>
    <row r="121" spans="2:19" ht="15" customHeight="1" x14ac:dyDescent="0.25">
      <c r="B121" s="123" t="s">
        <v>245</v>
      </c>
      <c r="C121" s="49" t="s">
        <v>252</v>
      </c>
      <c r="D121" s="138" t="s">
        <v>244</v>
      </c>
      <c r="E121" s="137">
        <f t="shared" si="31"/>
        <v>0</v>
      </c>
      <c r="F121" s="54"/>
      <c r="G121" s="45">
        <f t="shared" si="32"/>
        <v>0</v>
      </c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132"/>
      <c r="S121" s="70"/>
    </row>
    <row r="122" spans="2:19" ht="15" customHeight="1" x14ac:dyDescent="0.25">
      <c r="B122" s="121" t="s">
        <v>253</v>
      </c>
      <c r="C122" s="43" t="s">
        <v>254</v>
      </c>
      <c r="D122" s="139" t="s">
        <v>244</v>
      </c>
      <c r="E122" s="137">
        <f t="shared" si="31"/>
        <v>16943.97</v>
      </c>
      <c r="F122" s="54"/>
      <c r="G122" s="45">
        <f t="shared" si="32"/>
        <v>16943.97</v>
      </c>
      <c r="H122" s="54"/>
      <c r="I122" s="54"/>
      <c r="J122" s="54"/>
      <c r="K122" s="54"/>
      <c r="L122" s="54"/>
      <c r="M122" s="54"/>
      <c r="N122" s="54"/>
      <c r="O122" s="54">
        <v>17989.310000000001</v>
      </c>
      <c r="P122" s="54"/>
      <c r="Q122" s="54">
        <v>-1045.3399999999999</v>
      </c>
      <c r="R122" s="132"/>
      <c r="S122" s="70"/>
    </row>
    <row r="123" spans="2:19" ht="20.25" customHeight="1" x14ac:dyDescent="0.25">
      <c r="B123" s="145" t="s">
        <v>255</v>
      </c>
      <c r="C123" s="43" t="s">
        <v>256</v>
      </c>
      <c r="D123" s="139"/>
      <c r="E123" s="137">
        <f t="shared" si="31"/>
        <v>153165195.76999998</v>
      </c>
      <c r="F123" s="46">
        <f>F124-F143</f>
        <v>0</v>
      </c>
      <c r="G123" s="45">
        <f t="shared" si="32"/>
        <v>153165195.76999998</v>
      </c>
      <c r="H123" s="46">
        <f t="shared" ref="H123:R123" si="39">H124-H143</f>
        <v>0</v>
      </c>
      <c r="I123" s="46">
        <f t="shared" si="39"/>
        <v>0</v>
      </c>
      <c r="J123" s="46">
        <f t="shared" si="39"/>
        <v>0</v>
      </c>
      <c r="K123" s="46">
        <f t="shared" si="39"/>
        <v>0</v>
      </c>
      <c r="L123" s="46">
        <f t="shared" si="39"/>
        <v>0</v>
      </c>
      <c r="M123" s="46">
        <f t="shared" si="39"/>
        <v>0</v>
      </c>
      <c r="N123" s="46">
        <f t="shared" si="39"/>
        <v>0</v>
      </c>
      <c r="O123" s="46">
        <f t="shared" si="39"/>
        <v>16379077.769999942</v>
      </c>
      <c r="P123" s="46">
        <f t="shared" si="39"/>
        <v>133649043.74000004</v>
      </c>
      <c r="Q123" s="46">
        <f t="shared" si="39"/>
        <v>3137074.259999997</v>
      </c>
      <c r="R123" s="122">
        <f t="shared" si="39"/>
        <v>0</v>
      </c>
      <c r="S123" s="70"/>
    </row>
    <row r="124" spans="2:19" ht="31.5" customHeight="1" x14ac:dyDescent="0.25">
      <c r="B124" s="154" t="s">
        <v>257</v>
      </c>
      <c r="C124" s="43" t="s">
        <v>258</v>
      </c>
      <c r="D124" s="139"/>
      <c r="E124" s="137">
        <f t="shared" si="31"/>
        <v>150757650.62999997</v>
      </c>
      <c r="F124" s="46">
        <f>F125+F128+F131+F134+F137+F140</f>
        <v>0</v>
      </c>
      <c r="G124" s="45">
        <f t="shared" si="32"/>
        <v>150757650.62999997</v>
      </c>
      <c r="H124" s="46">
        <f t="shared" ref="H124:R124" si="40">H125+H128+H131+H134+H137+H140</f>
        <v>0</v>
      </c>
      <c r="I124" s="46">
        <f t="shared" si="40"/>
        <v>0</v>
      </c>
      <c r="J124" s="46">
        <f t="shared" si="40"/>
        <v>0</v>
      </c>
      <c r="K124" s="46">
        <f t="shared" si="40"/>
        <v>0</v>
      </c>
      <c r="L124" s="46">
        <f t="shared" si="40"/>
        <v>0</v>
      </c>
      <c r="M124" s="46">
        <f t="shared" si="40"/>
        <v>0</v>
      </c>
      <c r="N124" s="46">
        <f t="shared" si="40"/>
        <v>0</v>
      </c>
      <c r="O124" s="46">
        <f t="shared" si="40"/>
        <v>-2607515.7800000589</v>
      </c>
      <c r="P124" s="46">
        <f t="shared" si="40"/>
        <v>149425081.81000003</v>
      </c>
      <c r="Q124" s="46">
        <f t="shared" si="40"/>
        <v>3940084.5999999968</v>
      </c>
      <c r="R124" s="122">
        <f t="shared" si="40"/>
        <v>0</v>
      </c>
      <c r="S124" s="70"/>
    </row>
    <row r="125" spans="2:19" ht="21" customHeight="1" x14ac:dyDescent="0.25">
      <c r="B125" s="121" t="s">
        <v>259</v>
      </c>
      <c r="C125" s="43" t="s">
        <v>260</v>
      </c>
      <c r="D125" s="139"/>
      <c r="E125" s="137">
        <f t="shared" si="31"/>
        <v>8620281.4799999967</v>
      </c>
      <c r="F125" s="46">
        <f>F126-F127</f>
        <v>0</v>
      </c>
      <c r="G125" s="45">
        <f t="shared" si="32"/>
        <v>8620281.4799999967</v>
      </c>
      <c r="H125" s="46">
        <f t="shared" ref="H125:R125" si="41">H126-H127</f>
        <v>0</v>
      </c>
      <c r="I125" s="46">
        <f t="shared" si="41"/>
        <v>0</v>
      </c>
      <c r="J125" s="46">
        <f t="shared" si="41"/>
        <v>0</v>
      </c>
      <c r="K125" s="46">
        <f t="shared" si="41"/>
        <v>0</v>
      </c>
      <c r="L125" s="46">
        <f t="shared" si="41"/>
        <v>0</v>
      </c>
      <c r="M125" s="46">
        <f t="shared" si="41"/>
        <v>0</v>
      </c>
      <c r="N125" s="46">
        <f t="shared" si="41"/>
        <v>0</v>
      </c>
      <c r="O125" s="46">
        <f t="shared" si="41"/>
        <v>18174852.059999943</v>
      </c>
      <c r="P125" s="46">
        <f t="shared" si="41"/>
        <v>-13914414.809999943</v>
      </c>
      <c r="Q125" s="46">
        <f t="shared" si="41"/>
        <v>4359844.2299999967</v>
      </c>
      <c r="R125" s="122">
        <f t="shared" si="41"/>
        <v>0</v>
      </c>
      <c r="S125" s="70"/>
    </row>
    <row r="126" spans="2:19" ht="31.5" customHeight="1" x14ac:dyDescent="0.25">
      <c r="B126" s="123" t="s">
        <v>261</v>
      </c>
      <c r="C126" s="49" t="s">
        <v>262</v>
      </c>
      <c r="D126" s="138" t="s">
        <v>263</v>
      </c>
      <c r="E126" s="137">
        <f t="shared" si="31"/>
        <v>1202382306.27</v>
      </c>
      <c r="F126" s="54"/>
      <c r="G126" s="45">
        <f t="shared" si="32"/>
        <v>1202382306.27</v>
      </c>
      <c r="H126" s="54"/>
      <c r="I126" s="54"/>
      <c r="J126" s="54"/>
      <c r="K126" s="54"/>
      <c r="L126" s="54"/>
      <c r="M126" s="54"/>
      <c r="N126" s="54"/>
      <c r="O126" s="54">
        <v>836870713.42999995</v>
      </c>
      <c r="P126" s="54">
        <v>319179433.47000003</v>
      </c>
      <c r="Q126" s="54">
        <v>46332159.369999997</v>
      </c>
      <c r="R126" s="132"/>
      <c r="S126" s="70"/>
    </row>
    <row r="127" spans="2:19" ht="15" customHeight="1" x14ac:dyDescent="0.25">
      <c r="B127" s="123" t="s">
        <v>264</v>
      </c>
      <c r="C127" s="49" t="s">
        <v>265</v>
      </c>
      <c r="D127" s="138" t="s">
        <v>266</v>
      </c>
      <c r="E127" s="137">
        <f t="shared" si="31"/>
        <v>1193762024.7900002</v>
      </c>
      <c r="F127" s="54"/>
      <c r="G127" s="45">
        <f t="shared" si="32"/>
        <v>1193762024.7900002</v>
      </c>
      <c r="H127" s="54"/>
      <c r="I127" s="54"/>
      <c r="J127" s="54"/>
      <c r="K127" s="54"/>
      <c r="L127" s="54"/>
      <c r="M127" s="54"/>
      <c r="N127" s="54"/>
      <c r="O127" s="54">
        <v>818695861.37</v>
      </c>
      <c r="P127" s="54">
        <v>333093848.27999997</v>
      </c>
      <c r="Q127" s="54">
        <v>41972315.140000001</v>
      </c>
      <c r="R127" s="132"/>
      <c r="S127" s="70"/>
    </row>
    <row r="128" spans="2:19" ht="15" customHeight="1" x14ac:dyDescent="0.25">
      <c r="B128" s="121" t="s">
        <v>267</v>
      </c>
      <c r="C128" s="43" t="s">
        <v>224</v>
      </c>
      <c r="D128" s="139"/>
      <c r="E128" s="137">
        <f t="shared" si="31"/>
        <v>0</v>
      </c>
      <c r="F128" s="46">
        <f>F129-F130</f>
        <v>0</v>
      </c>
      <c r="G128" s="45">
        <f t="shared" si="32"/>
        <v>0</v>
      </c>
      <c r="H128" s="46">
        <f t="shared" ref="H128:R128" si="42">H129-H130</f>
        <v>0</v>
      </c>
      <c r="I128" s="46">
        <f t="shared" si="42"/>
        <v>0</v>
      </c>
      <c r="J128" s="46">
        <f t="shared" si="42"/>
        <v>0</v>
      </c>
      <c r="K128" s="46">
        <f t="shared" si="42"/>
        <v>0</v>
      </c>
      <c r="L128" s="46">
        <f t="shared" si="42"/>
        <v>0</v>
      </c>
      <c r="M128" s="46">
        <f t="shared" si="42"/>
        <v>0</v>
      </c>
      <c r="N128" s="46">
        <f t="shared" si="42"/>
        <v>0</v>
      </c>
      <c r="O128" s="46">
        <f t="shared" si="42"/>
        <v>0</v>
      </c>
      <c r="P128" s="46">
        <f t="shared" si="42"/>
        <v>0</v>
      </c>
      <c r="Q128" s="46">
        <f t="shared" si="42"/>
        <v>0</v>
      </c>
      <c r="R128" s="122">
        <f t="shared" si="42"/>
        <v>0</v>
      </c>
      <c r="S128" s="70"/>
    </row>
    <row r="129" spans="2:21" ht="35.25" customHeight="1" x14ac:dyDescent="0.25">
      <c r="B129" s="123" t="s">
        <v>268</v>
      </c>
      <c r="C129" s="49" t="s">
        <v>269</v>
      </c>
      <c r="D129" s="138" t="s">
        <v>270</v>
      </c>
      <c r="E129" s="137">
        <f t="shared" si="31"/>
        <v>0</v>
      </c>
      <c r="F129" s="54"/>
      <c r="G129" s="45">
        <f t="shared" si="32"/>
        <v>0</v>
      </c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132"/>
      <c r="S129" s="70"/>
    </row>
    <row r="130" spans="2:21" ht="24.75" customHeight="1" x14ac:dyDescent="0.25">
      <c r="B130" s="123" t="s">
        <v>271</v>
      </c>
      <c r="C130" s="49" t="s">
        <v>272</v>
      </c>
      <c r="D130" s="53" t="s">
        <v>273</v>
      </c>
      <c r="E130" s="45">
        <f t="shared" si="31"/>
        <v>0</v>
      </c>
      <c r="F130" s="54"/>
      <c r="G130" s="45">
        <f t="shared" si="32"/>
        <v>0</v>
      </c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132"/>
      <c r="S130" s="70"/>
    </row>
    <row r="131" spans="2:21" ht="21" customHeight="1" x14ac:dyDescent="0.25">
      <c r="B131" s="121" t="s">
        <v>274</v>
      </c>
      <c r="C131" s="43" t="s">
        <v>275</v>
      </c>
      <c r="D131" s="139"/>
      <c r="E131" s="137">
        <f t="shared" si="31"/>
        <v>-13396384.49</v>
      </c>
      <c r="F131" s="46">
        <f>F132-F133</f>
        <v>0</v>
      </c>
      <c r="G131" s="45">
        <f t="shared" si="32"/>
        <v>-13396384.49</v>
      </c>
      <c r="H131" s="46">
        <f t="shared" ref="H131:R131" si="43">H132-H133</f>
        <v>0</v>
      </c>
      <c r="I131" s="46">
        <f t="shared" si="43"/>
        <v>0</v>
      </c>
      <c r="J131" s="46">
        <f t="shared" si="43"/>
        <v>0</v>
      </c>
      <c r="K131" s="46">
        <f t="shared" si="43"/>
        <v>0</v>
      </c>
      <c r="L131" s="46">
        <f t="shared" si="43"/>
        <v>0</v>
      </c>
      <c r="M131" s="46">
        <f t="shared" si="43"/>
        <v>0</v>
      </c>
      <c r="N131" s="46">
        <f t="shared" si="43"/>
        <v>0</v>
      </c>
      <c r="O131" s="46">
        <f t="shared" si="43"/>
        <v>-6438282.5299999993</v>
      </c>
      <c r="P131" s="46">
        <f t="shared" si="43"/>
        <v>-6958101.9600000009</v>
      </c>
      <c r="Q131" s="46">
        <f t="shared" si="43"/>
        <v>0</v>
      </c>
      <c r="R131" s="122">
        <f t="shared" si="43"/>
        <v>0</v>
      </c>
      <c r="S131" s="70"/>
    </row>
    <row r="132" spans="2:21" ht="31.5" customHeight="1" x14ac:dyDescent="0.25">
      <c r="B132" s="123" t="s">
        <v>276</v>
      </c>
      <c r="C132" s="49" t="s">
        <v>277</v>
      </c>
      <c r="D132" s="53" t="s">
        <v>278</v>
      </c>
      <c r="E132" s="45">
        <f t="shared" ref="E132:E154" si="44">G132+R132-F132</f>
        <v>16464914.199999999</v>
      </c>
      <c r="F132" s="54"/>
      <c r="G132" s="45">
        <f t="shared" ref="G132:G154" si="45">I132+J132+K132+N132+P132+L132+M132+O132+Q132-H132</f>
        <v>16464914.199999999</v>
      </c>
      <c r="H132" s="54"/>
      <c r="I132" s="54"/>
      <c r="J132" s="54"/>
      <c r="K132" s="54"/>
      <c r="L132" s="54"/>
      <c r="M132" s="54"/>
      <c r="N132" s="54"/>
      <c r="O132" s="54">
        <v>5418016.1600000001</v>
      </c>
      <c r="P132" s="54">
        <v>11046898.039999999</v>
      </c>
      <c r="Q132" s="54"/>
      <c r="R132" s="132"/>
      <c r="S132" s="70"/>
    </row>
    <row r="133" spans="2:21" ht="21" customHeight="1" x14ac:dyDescent="0.25">
      <c r="B133" s="123" t="s">
        <v>279</v>
      </c>
      <c r="C133" s="49" t="s">
        <v>280</v>
      </c>
      <c r="D133" s="53" t="s">
        <v>281</v>
      </c>
      <c r="E133" s="45">
        <f t="shared" si="44"/>
        <v>29861298.689999998</v>
      </c>
      <c r="F133" s="54"/>
      <c r="G133" s="45">
        <f t="shared" si="45"/>
        <v>29861298.689999998</v>
      </c>
      <c r="H133" s="54"/>
      <c r="I133" s="54"/>
      <c r="J133" s="54"/>
      <c r="K133" s="54"/>
      <c r="L133" s="54"/>
      <c r="M133" s="54"/>
      <c r="N133" s="54"/>
      <c r="O133" s="54">
        <v>11856298.689999999</v>
      </c>
      <c r="P133" s="54">
        <v>18005000</v>
      </c>
      <c r="Q133" s="54"/>
      <c r="R133" s="132"/>
      <c r="S133" s="70"/>
    </row>
    <row r="134" spans="2:21" ht="15" customHeight="1" x14ac:dyDescent="0.25">
      <c r="B134" s="121" t="s">
        <v>282</v>
      </c>
      <c r="C134" s="43" t="s">
        <v>283</v>
      </c>
      <c r="D134" s="44"/>
      <c r="E134" s="45">
        <f t="shared" si="44"/>
        <v>0</v>
      </c>
      <c r="F134" s="46">
        <f>F135-F136</f>
        <v>0</v>
      </c>
      <c r="G134" s="45">
        <f t="shared" si="45"/>
        <v>0</v>
      </c>
      <c r="H134" s="46">
        <f t="shared" ref="H134:R134" si="46">H135-H136</f>
        <v>0</v>
      </c>
      <c r="I134" s="46">
        <f t="shared" si="46"/>
        <v>0</v>
      </c>
      <c r="J134" s="46">
        <f t="shared" si="46"/>
        <v>0</v>
      </c>
      <c r="K134" s="46">
        <f t="shared" si="46"/>
        <v>0</v>
      </c>
      <c r="L134" s="46">
        <f t="shared" si="46"/>
        <v>0</v>
      </c>
      <c r="M134" s="46">
        <f t="shared" si="46"/>
        <v>0</v>
      </c>
      <c r="N134" s="46">
        <f t="shared" si="46"/>
        <v>0</v>
      </c>
      <c r="O134" s="46">
        <f t="shared" si="46"/>
        <v>0</v>
      </c>
      <c r="P134" s="46">
        <f t="shared" si="46"/>
        <v>0</v>
      </c>
      <c r="Q134" s="46">
        <f t="shared" si="46"/>
        <v>0</v>
      </c>
      <c r="R134" s="122">
        <f t="shared" si="46"/>
        <v>0</v>
      </c>
      <c r="S134" s="70"/>
    </row>
    <row r="135" spans="2:21" ht="31.5" customHeight="1" x14ac:dyDescent="0.25">
      <c r="B135" s="123" t="s">
        <v>284</v>
      </c>
      <c r="C135" s="49" t="s">
        <v>285</v>
      </c>
      <c r="D135" s="53" t="s">
        <v>286</v>
      </c>
      <c r="E135" s="45">
        <f t="shared" si="44"/>
        <v>0</v>
      </c>
      <c r="F135" s="54"/>
      <c r="G135" s="45">
        <f t="shared" si="45"/>
        <v>0</v>
      </c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132"/>
      <c r="S135" s="70"/>
    </row>
    <row r="136" spans="2:21" ht="21" customHeight="1" x14ac:dyDescent="0.25">
      <c r="B136" s="123" t="s">
        <v>287</v>
      </c>
      <c r="C136" s="49" t="s">
        <v>288</v>
      </c>
      <c r="D136" s="53" t="s">
        <v>289</v>
      </c>
      <c r="E136" s="45">
        <f t="shared" si="44"/>
        <v>0</v>
      </c>
      <c r="F136" s="54"/>
      <c r="G136" s="45">
        <f t="shared" si="45"/>
        <v>0</v>
      </c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132"/>
      <c r="S136" s="70"/>
    </row>
    <row r="137" spans="2:21" ht="15" customHeight="1" x14ac:dyDescent="0.25">
      <c r="B137" s="121" t="s">
        <v>290</v>
      </c>
      <c r="C137" s="43" t="s">
        <v>291</v>
      </c>
      <c r="D137" s="44"/>
      <c r="E137" s="45">
        <f t="shared" si="44"/>
        <v>0</v>
      </c>
      <c r="F137" s="46">
        <f>F138-F139</f>
        <v>0</v>
      </c>
      <c r="G137" s="45">
        <f t="shared" si="45"/>
        <v>0</v>
      </c>
      <c r="H137" s="46">
        <f t="shared" ref="H137:R137" si="47">H138-H139</f>
        <v>0</v>
      </c>
      <c r="I137" s="46">
        <f t="shared" si="47"/>
        <v>0</v>
      </c>
      <c r="J137" s="46">
        <f t="shared" si="47"/>
        <v>0</v>
      </c>
      <c r="K137" s="46">
        <f t="shared" si="47"/>
        <v>0</v>
      </c>
      <c r="L137" s="46">
        <f t="shared" si="47"/>
        <v>0</v>
      </c>
      <c r="M137" s="46">
        <f t="shared" si="47"/>
        <v>0</v>
      </c>
      <c r="N137" s="46">
        <f t="shared" si="47"/>
        <v>0</v>
      </c>
      <c r="O137" s="46">
        <f t="shared" si="47"/>
        <v>0</v>
      </c>
      <c r="P137" s="46">
        <f t="shared" si="47"/>
        <v>0</v>
      </c>
      <c r="Q137" s="46">
        <f t="shared" si="47"/>
        <v>0</v>
      </c>
      <c r="R137" s="122">
        <f t="shared" si="47"/>
        <v>0</v>
      </c>
      <c r="S137" s="70"/>
    </row>
    <row r="138" spans="2:21" ht="23.25" customHeight="1" x14ac:dyDescent="0.25">
      <c r="B138" s="123" t="s">
        <v>292</v>
      </c>
      <c r="C138" s="49" t="s">
        <v>293</v>
      </c>
      <c r="D138" s="53" t="s">
        <v>294</v>
      </c>
      <c r="E138" s="45">
        <f t="shared" si="44"/>
        <v>0</v>
      </c>
      <c r="F138" s="54"/>
      <c r="G138" s="45">
        <f t="shared" si="45"/>
        <v>0</v>
      </c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132"/>
      <c r="S138" s="70"/>
    </row>
    <row r="139" spans="2:21" ht="21" customHeight="1" x14ac:dyDescent="0.25">
      <c r="B139" s="123" t="s">
        <v>295</v>
      </c>
      <c r="C139" s="49" t="s">
        <v>296</v>
      </c>
      <c r="D139" s="53" t="s">
        <v>297</v>
      </c>
      <c r="E139" s="45">
        <f t="shared" si="44"/>
        <v>0</v>
      </c>
      <c r="F139" s="54"/>
      <c r="G139" s="45">
        <f t="shared" si="45"/>
        <v>0</v>
      </c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132"/>
      <c r="S139" s="70"/>
    </row>
    <row r="140" spans="2:21" ht="21" customHeight="1" x14ac:dyDescent="0.25">
      <c r="B140" s="155" t="s">
        <v>298</v>
      </c>
      <c r="C140" s="43" t="s">
        <v>299</v>
      </c>
      <c r="D140" s="44"/>
      <c r="E140" s="45">
        <f t="shared" si="44"/>
        <v>155533753.63999999</v>
      </c>
      <c r="F140" s="46">
        <f>F141-F142</f>
        <v>0</v>
      </c>
      <c r="G140" s="45">
        <f t="shared" si="45"/>
        <v>155533753.63999999</v>
      </c>
      <c r="H140" s="46">
        <f t="shared" ref="H140:R140" si="48">H141-H142</f>
        <v>0</v>
      </c>
      <c r="I140" s="46">
        <f t="shared" si="48"/>
        <v>0</v>
      </c>
      <c r="J140" s="46">
        <f t="shared" si="48"/>
        <v>0</v>
      </c>
      <c r="K140" s="46">
        <f t="shared" si="48"/>
        <v>0</v>
      </c>
      <c r="L140" s="46">
        <f t="shared" si="48"/>
        <v>0</v>
      </c>
      <c r="M140" s="46">
        <f t="shared" si="48"/>
        <v>0</v>
      </c>
      <c r="N140" s="46">
        <f t="shared" si="48"/>
        <v>0</v>
      </c>
      <c r="O140" s="46">
        <f t="shared" si="48"/>
        <v>-14344085.310000002</v>
      </c>
      <c r="P140" s="46">
        <f t="shared" si="48"/>
        <v>170297598.57999998</v>
      </c>
      <c r="Q140" s="46">
        <f t="shared" si="48"/>
        <v>-419759.62999999989</v>
      </c>
      <c r="R140" s="122">
        <f t="shared" si="48"/>
        <v>0</v>
      </c>
      <c r="S140" s="70"/>
    </row>
    <row r="141" spans="2:21" ht="22.5" customHeight="1" x14ac:dyDescent="0.25">
      <c r="B141" s="156" t="s">
        <v>300</v>
      </c>
      <c r="C141" s="49" t="s">
        <v>301</v>
      </c>
      <c r="D141" s="53" t="s">
        <v>302</v>
      </c>
      <c r="E141" s="45">
        <f t="shared" si="44"/>
        <v>295691112.26999998</v>
      </c>
      <c r="F141" s="54"/>
      <c r="G141" s="45">
        <f t="shared" si="45"/>
        <v>295691112.26999998</v>
      </c>
      <c r="H141" s="54"/>
      <c r="I141" s="54"/>
      <c r="J141" s="54"/>
      <c r="K141" s="54"/>
      <c r="L141" s="54"/>
      <c r="M141" s="54"/>
      <c r="N141" s="54"/>
      <c r="O141" s="54">
        <v>74757921.980000004</v>
      </c>
      <c r="P141" s="54">
        <v>219051078.28999999</v>
      </c>
      <c r="Q141" s="54">
        <v>1882112</v>
      </c>
      <c r="R141" s="132"/>
      <c r="S141" s="70"/>
    </row>
    <row r="142" spans="2:21" ht="21" customHeight="1" x14ac:dyDescent="0.25">
      <c r="B142" s="123" t="s">
        <v>303</v>
      </c>
      <c r="C142" s="49" t="s">
        <v>304</v>
      </c>
      <c r="D142" s="53" t="s">
        <v>305</v>
      </c>
      <c r="E142" s="45">
        <f t="shared" si="44"/>
        <v>140157358.63</v>
      </c>
      <c r="F142" s="54"/>
      <c r="G142" s="45">
        <f t="shared" si="45"/>
        <v>140157358.63</v>
      </c>
      <c r="H142" s="54"/>
      <c r="I142" s="54"/>
      <c r="J142" s="54"/>
      <c r="K142" s="54"/>
      <c r="L142" s="54"/>
      <c r="M142" s="54"/>
      <c r="N142" s="54"/>
      <c r="O142" s="54">
        <v>89102007.290000007</v>
      </c>
      <c r="P142" s="54">
        <v>48753479.710000001</v>
      </c>
      <c r="Q142" s="54">
        <v>2301871.63</v>
      </c>
      <c r="R142" s="132"/>
      <c r="S142" s="70"/>
    </row>
    <row r="143" spans="2:21" ht="20.25" customHeight="1" x14ac:dyDescent="0.25">
      <c r="B143" s="145" t="s">
        <v>307</v>
      </c>
      <c r="C143" s="43" t="s">
        <v>263</v>
      </c>
      <c r="D143" s="44"/>
      <c r="E143" s="45">
        <f t="shared" si="44"/>
        <v>-2407545.1400000006</v>
      </c>
      <c r="F143" s="46">
        <f>F144+F147+F150+F153+F154</f>
        <v>0</v>
      </c>
      <c r="G143" s="45">
        <f t="shared" si="45"/>
        <v>-2407545.1400000006</v>
      </c>
      <c r="H143" s="46">
        <f t="shared" ref="H143:R143" si="49">H144+H147+H150+H153+H154</f>
        <v>0</v>
      </c>
      <c r="I143" s="46">
        <f t="shared" si="49"/>
        <v>0</v>
      </c>
      <c r="J143" s="46">
        <f t="shared" si="49"/>
        <v>0</v>
      </c>
      <c r="K143" s="46">
        <f t="shared" si="49"/>
        <v>0</v>
      </c>
      <c r="L143" s="46">
        <f t="shared" si="49"/>
        <v>0</v>
      </c>
      <c r="M143" s="46">
        <f t="shared" si="49"/>
        <v>0</v>
      </c>
      <c r="N143" s="46">
        <f t="shared" si="49"/>
        <v>0</v>
      </c>
      <c r="O143" s="46">
        <f t="shared" si="49"/>
        <v>-18986593.550000001</v>
      </c>
      <c r="P143" s="46">
        <f t="shared" si="49"/>
        <v>15776038.07</v>
      </c>
      <c r="Q143" s="46">
        <f t="shared" si="49"/>
        <v>803010.34000000008</v>
      </c>
      <c r="R143" s="122">
        <f t="shared" si="49"/>
        <v>0</v>
      </c>
      <c r="S143" s="157"/>
      <c r="T143" s="7"/>
      <c r="U143" s="7"/>
    </row>
    <row r="144" spans="2:21" ht="21" customHeight="1" x14ac:dyDescent="0.25">
      <c r="B144" s="121" t="s">
        <v>308</v>
      </c>
      <c r="C144" s="43" t="s">
        <v>270</v>
      </c>
      <c r="D144" s="44"/>
      <c r="E144" s="45">
        <f t="shared" si="44"/>
        <v>-1959199.9999999981</v>
      </c>
      <c r="F144" s="46">
        <f>F145-F146</f>
        <v>0</v>
      </c>
      <c r="G144" s="45">
        <f t="shared" si="45"/>
        <v>-1959199.9999999981</v>
      </c>
      <c r="H144" s="46">
        <f t="shared" ref="H144:R144" si="50">H145-H146</f>
        <v>0</v>
      </c>
      <c r="I144" s="46">
        <f t="shared" si="50"/>
        <v>0</v>
      </c>
      <c r="J144" s="46">
        <f t="shared" si="50"/>
        <v>0</v>
      </c>
      <c r="K144" s="46">
        <f t="shared" si="50"/>
        <v>0</v>
      </c>
      <c r="L144" s="46">
        <f t="shared" si="50"/>
        <v>0</v>
      </c>
      <c r="M144" s="46">
        <f t="shared" si="50"/>
        <v>0</v>
      </c>
      <c r="N144" s="46">
        <f t="shared" si="50"/>
        <v>0</v>
      </c>
      <c r="O144" s="46">
        <f t="shared" si="50"/>
        <v>-1959199.9999999981</v>
      </c>
      <c r="P144" s="46">
        <f t="shared" si="50"/>
        <v>0</v>
      </c>
      <c r="Q144" s="46">
        <f t="shared" si="50"/>
        <v>0</v>
      </c>
      <c r="R144" s="122">
        <f t="shared" si="50"/>
        <v>0</v>
      </c>
      <c r="S144" s="157"/>
      <c r="T144" s="7"/>
      <c r="U144" s="7"/>
    </row>
    <row r="145" spans="2:21" ht="31.5" customHeight="1" x14ac:dyDescent="0.25">
      <c r="B145" s="123" t="s">
        <v>309</v>
      </c>
      <c r="C145" s="49" t="s">
        <v>310</v>
      </c>
      <c r="D145" s="53" t="s">
        <v>311</v>
      </c>
      <c r="E145" s="45">
        <f t="shared" si="44"/>
        <v>16768149.630000001</v>
      </c>
      <c r="F145" s="54"/>
      <c r="G145" s="45">
        <f t="shared" si="45"/>
        <v>16768149.630000001</v>
      </c>
      <c r="H145" s="54"/>
      <c r="I145" s="54"/>
      <c r="J145" s="54"/>
      <c r="K145" s="54"/>
      <c r="L145" s="54"/>
      <c r="M145" s="54"/>
      <c r="N145" s="54"/>
      <c r="O145" s="54">
        <v>16768149.630000001</v>
      </c>
      <c r="P145" s="54"/>
      <c r="Q145" s="54"/>
      <c r="R145" s="132"/>
      <c r="S145" s="157"/>
      <c r="T145" s="7"/>
      <c r="U145" s="7"/>
    </row>
    <row r="146" spans="2:21" ht="21" customHeight="1" x14ac:dyDescent="0.25">
      <c r="B146" s="123" t="s">
        <v>312</v>
      </c>
      <c r="C146" s="49" t="s">
        <v>313</v>
      </c>
      <c r="D146" s="53" t="s">
        <v>314</v>
      </c>
      <c r="E146" s="45">
        <f t="shared" si="44"/>
        <v>18727349.629999999</v>
      </c>
      <c r="F146" s="54"/>
      <c r="G146" s="45">
        <f t="shared" si="45"/>
        <v>18727349.629999999</v>
      </c>
      <c r="H146" s="54"/>
      <c r="I146" s="54"/>
      <c r="J146" s="54"/>
      <c r="K146" s="54"/>
      <c r="L146" s="54"/>
      <c r="M146" s="54"/>
      <c r="N146" s="54"/>
      <c r="O146" s="54">
        <v>18727349.629999999</v>
      </c>
      <c r="P146" s="54"/>
      <c r="Q146" s="54"/>
      <c r="R146" s="132"/>
      <c r="S146" s="157"/>
      <c r="T146" s="7"/>
      <c r="U146" s="7"/>
    </row>
    <row r="147" spans="2:21" ht="21" customHeight="1" x14ac:dyDescent="0.25">
      <c r="B147" s="121" t="s">
        <v>315</v>
      </c>
      <c r="C147" s="43" t="s">
        <v>278</v>
      </c>
      <c r="D147" s="44"/>
      <c r="E147" s="45">
        <f t="shared" si="44"/>
        <v>0</v>
      </c>
      <c r="F147" s="46">
        <f>F148-F149</f>
        <v>0</v>
      </c>
      <c r="G147" s="45">
        <f t="shared" si="45"/>
        <v>0</v>
      </c>
      <c r="H147" s="46">
        <f t="shared" ref="H147:R147" si="51">H148-H149</f>
        <v>0</v>
      </c>
      <c r="I147" s="46">
        <f t="shared" si="51"/>
        <v>0</v>
      </c>
      <c r="J147" s="46">
        <f t="shared" si="51"/>
        <v>0</v>
      </c>
      <c r="K147" s="46">
        <f t="shared" si="51"/>
        <v>0</v>
      </c>
      <c r="L147" s="46">
        <f t="shared" si="51"/>
        <v>0</v>
      </c>
      <c r="M147" s="46">
        <f t="shared" si="51"/>
        <v>0</v>
      </c>
      <c r="N147" s="46">
        <f t="shared" si="51"/>
        <v>0</v>
      </c>
      <c r="O147" s="46">
        <f t="shared" si="51"/>
        <v>0</v>
      </c>
      <c r="P147" s="46">
        <f t="shared" si="51"/>
        <v>0</v>
      </c>
      <c r="Q147" s="46">
        <f t="shared" si="51"/>
        <v>0</v>
      </c>
      <c r="R147" s="122">
        <f t="shared" si="51"/>
        <v>0</v>
      </c>
      <c r="S147" s="157"/>
      <c r="T147" s="7"/>
      <c r="U147" s="7"/>
    </row>
    <row r="148" spans="2:21" ht="31.5" customHeight="1" x14ac:dyDescent="0.25">
      <c r="B148" s="123" t="s">
        <v>316</v>
      </c>
      <c r="C148" s="49" t="s">
        <v>317</v>
      </c>
      <c r="D148" s="53" t="s">
        <v>318</v>
      </c>
      <c r="E148" s="45">
        <f t="shared" si="44"/>
        <v>0</v>
      </c>
      <c r="F148" s="54"/>
      <c r="G148" s="45">
        <f t="shared" si="45"/>
        <v>0</v>
      </c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132"/>
      <c r="S148" s="157"/>
      <c r="T148" s="7"/>
      <c r="U148" s="7"/>
    </row>
    <row r="149" spans="2:21" ht="21" customHeight="1" x14ac:dyDescent="0.25">
      <c r="B149" s="123" t="s">
        <v>319</v>
      </c>
      <c r="C149" s="49" t="s">
        <v>320</v>
      </c>
      <c r="D149" s="53" t="s">
        <v>321</v>
      </c>
      <c r="E149" s="45">
        <f t="shared" si="44"/>
        <v>0</v>
      </c>
      <c r="F149" s="54"/>
      <c r="G149" s="45">
        <f t="shared" si="45"/>
        <v>0</v>
      </c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132"/>
      <c r="S149" s="157"/>
      <c r="T149" s="7"/>
      <c r="U149" s="7"/>
    </row>
    <row r="150" spans="2:21" ht="21" customHeight="1" x14ac:dyDescent="0.25">
      <c r="B150" s="155" t="s">
        <v>322</v>
      </c>
      <c r="C150" s="43" t="s">
        <v>286</v>
      </c>
      <c r="D150" s="44"/>
      <c r="E150" s="45">
        <f t="shared" si="44"/>
        <v>-3439643.76</v>
      </c>
      <c r="F150" s="46">
        <f>F151-F152</f>
        <v>0</v>
      </c>
      <c r="G150" s="45">
        <f t="shared" si="45"/>
        <v>-3439643.76</v>
      </c>
      <c r="H150" s="46">
        <f t="shared" ref="H150:R150" si="52">H151-H152</f>
        <v>0</v>
      </c>
      <c r="I150" s="46">
        <f t="shared" si="52"/>
        <v>0</v>
      </c>
      <c r="J150" s="46">
        <f t="shared" si="52"/>
        <v>0</v>
      </c>
      <c r="K150" s="46">
        <f t="shared" si="52"/>
        <v>0</v>
      </c>
      <c r="L150" s="46">
        <f t="shared" si="52"/>
        <v>0</v>
      </c>
      <c r="M150" s="46">
        <f t="shared" si="52"/>
        <v>0</v>
      </c>
      <c r="N150" s="46">
        <f t="shared" si="52"/>
        <v>0</v>
      </c>
      <c r="O150" s="46">
        <f t="shared" si="52"/>
        <v>1329877.6599999999</v>
      </c>
      <c r="P150" s="46">
        <f t="shared" si="52"/>
        <v>-5315265.76</v>
      </c>
      <c r="Q150" s="46">
        <f t="shared" si="52"/>
        <v>545744.34000000008</v>
      </c>
      <c r="R150" s="122">
        <f t="shared" si="52"/>
        <v>0</v>
      </c>
      <c r="S150" s="157"/>
      <c r="T150" s="7"/>
      <c r="U150" s="7"/>
    </row>
    <row r="151" spans="2:21" ht="21" customHeight="1" x14ac:dyDescent="0.25">
      <c r="B151" s="156" t="s">
        <v>323</v>
      </c>
      <c r="C151" s="49" t="s">
        <v>324</v>
      </c>
      <c r="D151" s="53" t="s">
        <v>325</v>
      </c>
      <c r="E151" s="45">
        <f t="shared" si="44"/>
        <v>4863958.37</v>
      </c>
      <c r="F151" s="54"/>
      <c r="G151" s="45">
        <f t="shared" si="45"/>
        <v>4863958.37</v>
      </c>
      <c r="H151" s="54"/>
      <c r="I151" s="54"/>
      <c r="J151" s="54"/>
      <c r="K151" s="54"/>
      <c r="L151" s="54"/>
      <c r="M151" s="54"/>
      <c r="N151" s="54"/>
      <c r="O151" s="54">
        <v>2450676.23</v>
      </c>
      <c r="P151" s="54">
        <v>1523314.09</v>
      </c>
      <c r="Q151" s="54">
        <v>889968.05</v>
      </c>
      <c r="R151" s="132"/>
      <c r="S151" s="157"/>
      <c r="T151" s="7"/>
      <c r="U151" s="7"/>
    </row>
    <row r="152" spans="2:21" ht="21" customHeight="1" x14ac:dyDescent="0.25">
      <c r="B152" s="123" t="s">
        <v>326</v>
      </c>
      <c r="C152" s="49" t="s">
        <v>327</v>
      </c>
      <c r="D152" s="53" t="s">
        <v>328</v>
      </c>
      <c r="E152" s="45">
        <f t="shared" si="44"/>
        <v>8303602.1299999999</v>
      </c>
      <c r="F152" s="54"/>
      <c r="G152" s="45">
        <f t="shared" si="45"/>
        <v>8303602.1299999999</v>
      </c>
      <c r="H152" s="54"/>
      <c r="I152" s="54"/>
      <c r="J152" s="54"/>
      <c r="K152" s="54"/>
      <c r="L152" s="54"/>
      <c r="M152" s="54"/>
      <c r="N152" s="54"/>
      <c r="O152" s="54">
        <v>1120798.57</v>
      </c>
      <c r="P152" s="54">
        <v>6838579.8499999996</v>
      </c>
      <c r="Q152" s="54">
        <v>344223.71</v>
      </c>
      <c r="R152" s="132"/>
      <c r="S152" s="157"/>
      <c r="T152" s="7"/>
      <c r="U152" s="7"/>
    </row>
    <row r="153" spans="2:21" ht="15" customHeight="1" x14ac:dyDescent="0.25">
      <c r="B153" s="121" t="s">
        <v>329</v>
      </c>
      <c r="C153" s="49" t="s">
        <v>294</v>
      </c>
      <c r="D153" s="53" t="s">
        <v>244</v>
      </c>
      <c r="E153" s="45">
        <f t="shared" si="44"/>
        <v>1683446.1799999985</v>
      </c>
      <c r="F153" s="54"/>
      <c r="G153" s="45">
        <f t="shared" si="45"/>
        <v>1683446.1799999985</v>
      </c>
      <c r="H153" s="54"/>
      <c r="I153" s="54"/>
      <c r="J153" s="54"/>
      <c r="K153" s="54"/>
      <c r="L153" s="54"/>
      <c r="M153" s="54"/>
      <c r="N153" s="54"/>
      <c r="O153" s="54">
        <v>-19037095.370000001</v>
      </c>
      <c r="P153" s="54">
        <v>20919342.77</v>
      </c>
      <c r="Q153" s="54">
        <v>-198801.22</v>
      </c>
      <c r="R153" s="132"/>
      <c r="S153" s="157"/>
      <c r="T153" s="7"/>
      <c r="U153" s="7"/>
    </row>
    <row r="154" spans="2:21" ht="15" customHeight="1" x14ac:dyDescent="0.25">
      <c r="B154" s="155" t="s">
        <v>330</v>
      </c>
      <c r="C154" s="65" t="s">
        <v>302</v>
      </c>
      <c r="D154" s="66" t="s">
        <v>244</v>
      </c>
      <c r="E154" s="67">
        <f t="shared" si="44"/>
        <v>1307852.44</v>
      </c>
      <c r="F154" s="89"/>
      <c r="G154" s="67">
        <f t="shared" si="45"/>
        <v>1307852.44</v>
      </c>
      <c r="H154" s="89"/>
      <c r="I154" s="89"/>
      <c r="J154" s="89"/>
      <c r="K154" s="89"/>
      <c r="L154" s="89"/>
      <c r="M154" s="89"/>
      <c r="N154" s="89"/>
      <c r="O154" s="89">
        <v>679824.16</v>
      </c>
      <c r="P154" s="89">
        <v>171961.06</v>
      </c>
      <c r="Q154" s="89">
        <v>456067.22</v>
      </c>
      <c r="R154" s="158"/>
      <c r="S154" s="70"/>
    </row>
    <row r="155" spans="2:21" ht="15" customHeight="1" x14ac:dyDescent="0.25">
      <c r="B155" s="110"/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2"/>
    </row>
  </sheetData>
  <pageMargins left="0.70866141000000005" right="0.70866141000000005" top="0.74803149000000002" bottom="0.74803149000000002" header="0.31496062000000002" footer="0.31496062000000002"/>
  <pageSetup paperSize="9" scale="47" orientation="landscape" blackAndWhite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5"/>
  <sheetViews>
    <sheetView workbookViewId="0"/>
  </sheetViews>
  <sheetFormatPr defaultRowHeight="15" x14ac:dyDescent="0.25"/>
  <cols>
    <col min="1" max="1" width="0.85546875" customWidth="1"/>
    <col min="2" max="2" width="2.85546875" customWidth="1"/>
    <col min="3" max="3" width="43" customWidth="1"/>
    <col min="4" max="4" width="5.28515625" customWidth="1"/>
    <col min="5" max="15" width="17.28515625" customWidth="1"/>
  </cols>
  <sheetData>
    <row r="1" spans="2:15" ht="5.0999999999999996" customHeight="1" x14ac:dyDescent="0.25"/>
    <row r="2" spans="2:15" ht="15" customHeight="1" x14ac:dyDescent="0.25">
      <c r="B2" s="257" t="s">
        <v>355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</row>
    <row r="3" spans="2:15" ht="15" customHeight="1" x14ac:dyDescent="0.25"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 t="s">
        <v>356</v>
      </c>
    </row>
    <row r="4" spans="2:15" ht="15" customHeight="1" x14ac:dyDescent="0.25">
      <c r="B4" s="258" t="s">
        <v>357</v>
      </c>
      <c r="C4" s="256" t="s">
        <v>25</v>
      </c>
      <c r="D4" s="256" t="s">
        <v>358</v>
      </c>
      <c r="E4" s="246" t="s">
        <v>359</v>
      </c>
      <c r="F4" s="247"/>
      <c r="G4" s="248"/>
      <c r="H4" s="248"/>
      <c r="I4" s="248"/>
      <c r="J4" s="248"/>
      <c r="K4" s="248"/>
      <c r="L4" s="248"/>
      <c r="M4" s="248"/>
      <c r="N4" s="249"/>
      <c r="O4" s="235" t="s">
        <v>360</v>
      </c>
    </row>
    <row r="5" spans="2:15" ht="48.75" customHeight="1" x14ac:dyDescent="0.25">
      <c r="B5" s="259"/>
      <c r="C5" s="256"/>
      <c r="D5" s="256"/>
      <c r="E5" s="161" t="s">
        <v>361</v>
      </c>
      <c r="F5" s="162" t="s">
        <v>362</v>
      </c>
      <c r="G5" s="162" t="s">
        <v>363</v>
      </c>
      <c r="H5" s="162" t="s">
        <v>364</v>
      </c>
      <c r="I5" s="162" t="s">
        <v>365</v>
      </c>
      <c r="J5" s="162" t="s">
        <v>366</v>
      </c>
      <c r="K5" s="162" t="s">
        <v>367</v>
      </c>
      <c r="L5" s="162" t="s">
        <v>368</v>
      </c>
      <c r="M5" s="162" t="s">
        <v>369</v>
      </c>
      <c r="N5" s="161" t="s">
        <v>370</v>
      </c>
      <c r="O5" s="236"/>
    </row>
    <row r="6" spans="2:15" ht="15.75" customHeight="1" x14ac:dyDescent="0.25">
      <c r="B6" s="260"/>
      <c r="C6" s="163">
        <v>1</v>
      </c>
      <c r="D6" s="164">
        <v>2</v>
      </c>
      <c r="E6" s="164" t="s">
        <v>21</v>
      </c>
      <c r="F6" s="164">
        <v>4</v>
      </c>
      <c r="G6" s="164">
        <v>5</v>
      </c>
      <c r="H6" s="164">
        <v>6</v>
      </c>
      <c r="I6" s="164" t="s">
        <v>371</v>
      </c>
      <c r="J6" s="164" t="s">
        <v>372</v>
      </c>
      <c r="K6" s="164" t="s">
        <v>373</v>
      </c>
      <c r="L6" s="164" t="s">
        <v>374</v>
      </c>
      <c r="M6" s="164" t="s">
        <v>375</v>
      </c>
      <c r="N6" s="164" t="s">
        <v>376</v>
      </c>
      <c r="O6" s="165" t="s">
        <v>377</v>
      </c>
    </row>
    <row r="7" spans="2:15" ht="15" customHeight="1" x14ac:dyDescent="0.25">
      <c r="B7" s="260"/>
      <c r="C7" s="166" t="s">
        <v>378</v>
      </c>
      <c r="D7" s="167" t="s">
        <v>379</v>
      </c>
      <c r="E7" s="168">
        <f t="shared" ref="E7:N7" si="0">E8+E11+E14+E17+E30+E36+E39+E20+E23+E33</f>
        <v>0</v>
      </c>
      <c r="F7" s="168">
        <f t="shared" si="0"/>
        <v>0</v>
      </c>
      <c r="G7" s="168">
        <f t="shared" si="0"/>
        <v>0</v>
      </c>
      <c r="H7" s="168">
        <f t="shared" si="0"/>
        <v>0</v>
      </c>
      <c r="I7" s="168">
        <f t="shared" si="0"/>
        <v>0</v>
      </c>
      <c r="J7" s="168">
        <f t="shared" si="0"/>
        <v>0</v>
      </c>
      <c r="K7" s="168">
        <f t="shared" si="0"/>
        <v>1342424.06</v>
      </c>
      <c r="L7" s="168">
        <f t="shared" si="0"/>
        <v>28526854.370000001</v>
      </c>
      <c r="M7" s="168">
        <f t="shared" si="0"/>
        <v>23098200</v>
      </c>
      <c r="N7" s="168">
        <f t="shared" si="0"/>
        <v>0</v>
      </c>
      <c r="O7" s="169">
        <f t="shared" ref="O7:O25" si="1">SUM(E7:N7)</f>
        <v>52967478.43</v>
      </c>
    </row>
    <row r="8" spans="2:15" ht="15" customHeight="1" x14ac:dyDescent="0.25">
      <c r="B8" s="260"/>
      <c r="C8" s="170" t="s">
        <v>32</v>
      </c>
      <c r="D8" s="171" t="s">
        <v>380</v>
      </c>
      <c r="E8" s="172">
        <f t="shared" ref="E8:N8" si="2">SUM(E9:E10)</f>
        <v>0</v>
      </c>
      <c r="F8" s="172">
        <f t="shared" si="2"/>
        <v>0</v>
      </c>
      <c r="G8" s="172">
        <f t="shared" si="2"/>
        <v>0</v>
      </c>
      <c r="H8" s="172">
        <f t="shared" si="2"/>
        <v>0</v>
      </c>
      <c r="I8" s="172">
        <f t="shared" si="2"/>
        <v>0</v>
      </c>
      <c r="J8" s="172">
        <f t="shared" si="2"/>
        <v>0</v>
      </c>
      <c r="K8" s="172">
        <f t="shared" si="2"/>
        <v>0</v>
      </c>
      <c r="L8" s="172">
        <f t="shared" si="2"/>
        <v>0</v>
      </c>
      <c r="M8" s="172">
        <f t="shared" si="2"/>
        <v>0</v>
      </c>
      <c r="N8" s="172">
        <f t="shared" si="2"/>
        <v>0</v>
      </c>
      <c r="O8" s="173">
        <f t="shared" si="1"/>
        <v>0</v>
      </c>
    </row>
    <row r="9" spans="2:15" ht="39" customHeight="1" x14ac:dyDescent="0.25">
      <c r="B9" s="260"/>
      <c r="C9" s="174" t="s">
        <v>381</v>
      </c>
      <c r="D9" s="175" t="s">
        <v>382</v>
      </c>
      <c r="E9" s="176"/>
      <c r="F9" s="177"/>
      <c r="G9" s="177"/>
      <c r="H9" s="177"/>
      <c r="I9" s="177"/>
      <c r="J9" s="177"/>
      <c r="K9" s="177"/>
      <c r="L9" s="177"/>
      <c r="M9" s="177"/>
      <c r="N9" s="176"/>
      <c r="O9" s="178">
        <f t="shared" si="1"/>
        <v>0</v>
      </c>
    </row>
    <row r="10" spans="2:15" ht="19.5" customHeight="1" x14ac:dyDescent="0.25">
      <c r="B10" s="260"/>
      <c r="C10" s="179" t="s">
        <v>383</v>
      </c>
      <c r="D10" s="175" t="s">
        <v>384</v>
      </c>
      <c r="E10" s="176"/>
      <c r="F10" s="177"/>
      <c r="G10" s="177"/>
      <c r="H10" s="177"/>
      <c r="I10" s="177"/>
      <c r="J10" s="177"/>
      <c r="K10" s="177"/>
      <c r="L10" s="177"/>
      <c r="M10" s="177"/>
      <c r="N10" s="177"/>
      <c r="O10" s="178">
        <f t="shared" si="1"/>
        <v>0</v>
      </c>
    </row>
    <row r="11" spans="2:15" ht="18.75" customHeight="1" x14ac:dyDescent="0.25">
      <c r="B11" s="260"/>
      <c r="C11" s="180" t="s">
        <v>33</v>
      </c>
      <c r="D11" s="171" t="s">
        <v>385</v>
      </c>
      <c r="E11" s="172">
        <f t="shared" ref="E11:N11" si="3">SUM(E12:E13)</f>
        <v>0</v>
      </c>
      <c r="F11" s="172">
        <f t="shared" si="3"/>
        <v>0</v>
      </c>
      <c r="G11" s="172">
        <f t="shared" si="3"/>
        <v>0</v>
      </c>
      <c r="H11" s="172">
        <f t="shared" si="3"/>
        <v>0</v>
      </c>
      <c r="I11" s="172">
        <f t="shared" si="3"/>
        <v>0</v>
      </c>
      <c r="J11" s="172">
        <f t="shared" si="3"/>
        <v>0</v>
      </c>
      <c r="K11" s="172">
        <f t="shared" si="3"/>
        <v>0</v>
      </c>
      <c r="L11" s="172">
        <f t="shared" si="3"/>
        <v>0</v>
      </c>
      <c r="M11" s="172">
        <f t="shared" si="3"/>
        <v>0</v>
      </c>
      <c r="N11" s="172">
        <f t="shared" si="3"/>
        <v>0</v>
      </c>
      <c r="O11" s="173">
        <f t="shared" si="1"/>
        <v>0</v>
      </c>
    </row>
    <row r="12" spans="2:15" ht="39" customHeight="1" x14ac:dyDescent="0.25">
      <c r="B12" s="260"/>
      <c r="C12" s="174" t="s">
        <v>386</v>
      </c>
      <c r="D12" s="175" t="s">
        <v>387</v>
      </c>
      <c r="E12" s="177"/>
      <c r="F12" s="177"/>
      <c r="G12" s="177"/>
      <c r="H12" s="177"/>
      <c r="I12" s="177"/>
      <c r="J12" s="177"/>
      <c r="K12" s="177"/>
      <c r="L12" s="177"/>
      <c r="M12" s="177"/>
      <c r="N12" s="176"/>
      <c r="O12" s="178">
        <f t="shared" si="1"/>
        <v>0</v>
      </c>
    </row>
    <row r="13" spans="2:15" ht="19.5" customHeight="1" x14ac:dyDescent="0.25">
      <c r="B13" s="260"/>
      <c r="C13" s="179" t="s">
        <v>383</v>
      </c>
      <c r="D13" s="175" t="s">
        <v>388</v>
      </c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8">
        <f t="shared" si="1"/>
        <v>0</v>
      </c>
    </row>
    <row r="14" spans="2:15" ht="15" customHeight="1" x14ac:dyDescent="0.25">
      <c r="B14" s="260"/>
      <c r="C14" s="180" t="s">
        <v>34</v>
      </c>
      <c r="D14" s="171" t="s">
        <v>389</v>
      </c>
      <c r="E14" s="172">
        <f t="shared" ref="E14:N14" si="4">SUM(E15:E16)</f>
        <v>0</v>
      </c>
      <c r="F14" s="172">
        <f t="shared" si="4"/>
        <v>0</v>
      </c>
      <c r="G14" s="172">
        <f t="shared" si="4"/>
        <v>0</v>
      </c>
      <c r="H14" s="172">
        <f t="shared" si="4"/>
        <v>0</v>
      </c>
      <c r="I14" s="172">
        <f t="shared" si="4"/>
        <v>0</v>
      </c>
      <c r="J14" s="172">
        <f t="shared" si="4"/>
        <v>0</v>
      </c>
      <c r="K14" s="172">
        <f t="shared" si="4"/>
        <v>0</v>
      </c>
      <c r="L14" s="172">
        <f t="shared" si="4"/>
        <v>0</v>
      </c>
      <c r="M14" s="172">
        <f t="shared" si="4"/>
        <v>0</v>
      </c>
      <c r="N14" s="172">
        <f t="shared" si="4"/>
        <v>0</v>
      </c>
      <c r="O14" s="173">
        <f t="shared" si="1"/>
        <v>0</v>
      </c>
    </row>
    <row r="15" spans="2:15" ht="39" customHeight="1" x14ac:dyDescent="0.25">
      <c r="B15" s="260"/>
      <c r="C15" s="174" t="s">
        <v>386</v>
      </c>
      <c r="D15" s="175" t="s">
        <v>390</v>
      </c>
      <c r="E15" s="177"/>
      <c r="F15" s="177"/>
      <c r="G15" s="177"/>
      <c r="H15" s="177"/>
      <c r="I15" s="177"/>
      <c r="J15" s="177"/>
      <c r="K15" s="177"/>
      <c r="L15" s="177"/>
      <c r="M15" s="177"/>
      <c r="N15" s="176"/>
      <c r="O15" s="178">
        <f t="shared" si="1"/>
        <v>0</v>
      </c>
    </row>
    <row r="16" spans="2:15" ht="19.5" customHeight="1" x14ac:dyDescent="0.25">
      <c r="B16" s="260"/>
      <c r="C16" s="179" t="s">
        <v>383</v>
      </c>
      <c r="D16" s="175" t="s">
        <v>391</v>
      </c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8">
        <f t="shared" si="1"/>
        <v>0</v>
      </c>
    </row>
    <row r="17" spans="2:15" ht="15" customHeight="1" x14ac:dyDescent="0.25">
      <c r="B17" s="260"/>
      <c r="C17" s="180" t="s">
        <v>351</v>
      </c>
      <c r="D17" s="171" t="s">
        <v>392</v>
      </c>
      <c r="E17" s="172">
        <f t="shared" ref="E17:N17" si="5">SUM(E18:E19)</f>
        <v>0</v>
      </c>
      <c r="F17" s="172">
        <f t="shared" si="5"/>
        <v>0</v>
      </c>
      <c r="G17" s="172">
        <f t="shared" si="5"/>
        <v>0</v>
      </c>
      <c r="H17" s="172">
        <f t="shared" si="5"/>
        <v>0</v>
      </c>
      <c r="I17" s="172">
        <f t="shared" si="5"/>
        <v>0</v>
      </c>
      <c r="J17" s="172">
        <f t="shared" si="5"/>
        <v>0</v>
      </c>
      <c r="K17" s="172">
        <f t="shared" si="5"/>
        <v>0</v>
      </c>
      <c r="L17" s="172">
        <f t="shared" si="5"/>
        <v>0</v>
      </c>
      <c r="M17" s="172">
        <f t="shared" si="5"/>
        <v>0</v>
      </c>
      <c r="N17" s="172">
        <f t="shared" si="5"/>
        <v>0</v>
      </c>
      <c r="O17" s="173">
        <f t="shared" si="1"/>
        <v>0</v>
      </c>
    </row>
    <row r="18" spans="2:15" ht="39" customHeight="1" x14ac:dyDescent="0.25">
      <c r="B18" s="260"/>
      <c r="C18" s="174" t="s">
        <v>386</v>
      </c>
      <c r="D18" s="175" t="s">
        <v>393</v>
      </c>
      <c r="E18" s="177"/>
      <c r="F18" s="177"/>
      <c r="G18" s="177"/>
      <c r="H18" s="177"/>
      <c r="I18" s="177"/>
      <c r="J18" s="177"/>
      <c r="K18" s="177"/>
      <c r="L18" s="177"/>
      <c r="M18" s="177"/>
      <c r="N18" s="176"/>
      <c r="O18" s="178">
        <f t="shared" si="1"/>
        <v>0</v>
      </c>
    </row>
    <row r="19" spans="2:15" ht="19.5" customHeight="1" x14ac:dyDescent="0.25">
      <c r="B19" s="260"/>
      <c r="C19" s="179" t="s">
        <v>383</v>
      </c>
      <c r="D19" s="175" t="s">
        <v>394</v>
      </c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8">
        <f t="shared" si="1"/>
        <v>0</v>
      </c>
    </row>
    <row r="20" spans="2:15" ht="18.75" customHeight="1" x14ac:dyDescent="0.25">
      <c r="B20" s="260"/>
      <c r="C20" s="180" t="s">
        <v>36</v>
      </c>
      <c r="D20" s="171" t="s">
        <v>395</v>
      </c>
      <c r="E20" s="172">
        <f t="shared" ref="E20:N20" si="6">SUM(E21:E22)</f>
        <v>0</v>
      </c>
      <c r="F20" s="172">
        <f t="shared" si="6"/>
        <v>0</v>
      </c>
      <c r="G20" s="172">
        <f t="shared" si="6"/>
        <v>0</v>
      </c>
      <c r="H20" s="172">
        <f t="shared" si="6"/>
        <v>0</v>
      </c>
      <c r="I20" s="172">
        <f t="shared" si="6"/>
        <v>0</v>
      </c>
      <c r="J20" s="172">
        <f t="shared" si="6"/>
        <v>0</v>
      </c>
      <c r="K20" s="172">
        <f t="shared" si="6"/>
        <v>0</v>
      </c>
      <c r="L20" s="172">
        <f t="shared" si="6"/>
        <v>0</v>
      </c>
      <c r="M20" s="172">
        <f t="shared" si="6"/>
        <v>0</v>
      </c>
      <c r="N20" s="172">
        <f t="shared" si="6"/>
        <v>0</v>
      </c>
      <c r="O20" s="173">
        <f t="shared" si="1"/>
        <v>0</v>
      </c>
    </row>
    <row r="21" spans="2:15" ht="39" customHeight="1" x14ac:dyDescent="0.25">
      <c r="B21" s="260"/>
      <c r="C21" s="174" t="s">
        <v>381</v>
      </c>
      <c r="D21" s="175" t="s">
        <v>396</v>
      </c>
      <c r="E21" s="177"/>
      <c r="F21" s="177"/>
      <c r="G21" s="177"/>
      <c r="H21" s="177"/>
      <c r="I21" s="177"/>
      <c r="J21" s="177"/>
      <c r="K21" s="177"/>
      <c r="L21" s="177"/>
      <c r="M21" s="177"/>
      <c r="N21" s="176"/>
      <c r="O21" s="178">
        <f t="shared" si="1"/>
        <v>0</v>
      </c>
    </row>
    <row r="22" spans="2:15" ht="19.5" customHeight="1" x14ac:dyDescent="0.25">
      <c r="B22" s="260"/>
      <c r="C22" s="179" t="s">
        <v>383</v>
      </c>
      <c r="D22" s="175" t="s">
        <v>397</v>
      </c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8">
        <f t="shared" si="1"/>
        <v>0</v>
      </c>
    </row>
    <row r="23" spans="2:15" ht="15" customHeight="1" x14ac:dyDescent="0.25">
      <c r="B23" s="260"/>
      <c r="C23" s="181" t="s">
        <v>398</v>
      </c>
      <c r="D23" s="171" t="s">
        <v>399</v>
      </c>
      <c r="E23" s="172">
        <f t="shared" ref="E23:N23" si="7">SUM(E24:E25)</f>
        <v>0</v>
      </c>
      <c r="F23" s="172">
        <f t="shared" si="7"/>
        <v>0</v>
      </c>
      <c r="G23" s="172">
        <f t="shared" si="7"/>
        <v>0</v>
      </c>
      <c r="H23" s="172">
        <f t="shared" si="7"/>
        <v>0</v>
      </c>
      <c r="I23" s="172">
        <f t="shared" si="7"/>
        <v>0</v>
      </c>
      <c r="J23" s="172">
        <f t="shared" si="7"/>
        <v>0</v>
      </c>
      <c r="K23" s="172">
        <f t="shared" si="7"/>
        <v>0</v>
      </c>
      <c r="L23" s="172">
        <f t="shared" si="7"/>
        <v>0</v>
      </c>
      <c r="M23" s="172">
        <f t="shared" si="7"/>
        <v>0</v>
      </c>
      <c r="N23" s="172">
        <f t="shared" si="7"/>
        <v>0</v>
      </c>
      <c r="O23" s="173">
        <f t="shared" si="1"/>
        <v>0</v>
      </c>
    </row>
    <row r="24" spans="2:15" ht="39" customHeight="1" x14ac:dyDescent="0.25">
      <c r="B24" s="260"/>
      <c r="C24" s="174" t="s">
        <v>381</v>
      </c>
      <c r="D24" s="175" t="s">
        <v>400</v>
      </c>
      <c r="E24" s="177"/>
      <c r="F24" s="177"/>
      <c r="G24" s="177"/>
      <c r="H24" s="177"/>
      <c r="I24" s="177"/>
      <c r="J24" s="177"/>
      <c r="K24" s="177"/>
      <c r="L24" s="177"/>
      <c r="M24" s="177"/>
      <c r="N24" s="176"/>
      <c r="O24" s="178">
        <f t="shared" si="1"/>
        <v>0</v>
      </c>
    </row>
    <row r="25" spans="2:15" ht="20.25" customHeight="1" x14ac:dyDescent="0.25">
      <c r="B25" s="261"/>
      <c r="C25" s="179" t="s">
        <v>383</v>
      </c>
      <c r="D25" s="182" t="s">
        <v>401</v>
      </c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4">
        <f t="shared" si="1"/>
        <v>0</v>
      </c>
    </row>
    <row r="26" spans="2:15" ht="15" customHeight="1" x14ac:dyDescent="0.25">
      <c r="B26" s="185"/>
      <c r="C26" s="185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186" t="s">
        <v>402</v>
      </c>
    </row>
    <row r="27" spans="2:15" ht="15" customHeight="1" x14ac:dyDescent="0.25">
      <c r="B27" s="258"/>
      <c r="C27" s="256" t="s">
        <v>25</v>
      </c>
      <c r="D27" s="256" t="s">
        <v>358</v>
      </c>
      <c r="E27" s="246" t="s">
        <v>403</v>
      </c>
      <c r="F27" s="247"/>
      <c r="G27" s="248"/>
      <c r="H27" s="248"/>
      <c r="I27" s="248"/>
      <c r="J27" s="248"/>
      <c r="K27" s="248"/>
      <c r="L27" s="248"/>
      <c r="M27" s="248"/>
      <c r="N27" s="249"/>
      <c r="O27" s="235" t="s">
        <v>360</v>
      </c>
    </row>
    <row r="28" spans="2:15" ht="48.75" customHeight="1" x14ac:dyDescent="0.25">
      <c r="B28" s="259"/>
      <c r="C28" s="256"/>
      <c r="D28" s="256"/>
      <c r="E28" s="161" t="s">
        <v>361</v>
      </c>
      <c r="F28" s="162" t="s">
        <v>362</v>
      </c>
      <c r="G28" s="162" t="s">
        <v>404</v>
      </c>
      <c r="H28" s="162" t="s">
        <v>404</v>
      </c>
      <c r="I28" s="162" t="s">
        <v>365</v>
      </c>
      <c r="J28" s="162" t="s">
        <v>366</v>
      </c>
      <c r="K28" s="162" t="s">
        <v>367</v>
      </c>
      <c r="L28" s="162" t="s">
        <v>368</v>
      </c>
      <c r="M28" s="162" t="s">
        <v>369</v>
      </c>
      <c r="N28" s="161" t="s">
        <v>370</v>
      </c>
      <c r="O28" s="236"/>
    </row>
    <row r="29" spans="2:15" ht="15.75" customHeight="1" x14ac:dyDescent="0.25">
      <c r="B29" s="260"/>
      <c r="C29" s="163">
        <v>1</v>
      </c>
      <c r="D29" s="164">
        <v>2</v>
      </c>
      <c r="E29" s="164" t="s">
        <v>21</v>
      </c>
      <c r="F29" s="164">
        <v>4</v>
      </c>
      <c r="G29" s="164">
        <v>5</v>
      </c>
      <c r="H29" s="164">
        <v>6</v>
      </c>
      <c r="I29" s="164" t="s">
        <v>371</v>
      </c>
      <c r="J29" s="164" t="s">
        <v>372</v>
      </c>
      <c r="K29" s="164" t="s">
        <v>373</v>
      </c>
      <c r="L29" s="164" t="s">
        <v>374</v>
      </c>
      <c r="M29" s="164" t="s">
        <v>375</v>
      </c>
      <c r="N29" s="164" t="s">
        <v>376</v>
      </c>
      <c r="O29" s="165" t="s">
        <v>377</v>
      </c>
    </row>
    <row r="30" spans="2:15" ht="15" customHeight="1" x14ac:dyDescent="0.25">
      <c r="B30" s="260"/>
      <c r="C30" s="181" t="s">
        <v>38</v>
      </c>
      <c r="D30" s="187" t="s">
        <v>405</v>
      </c>
      <c r="E30" s="168">
        <f t="shared" ref="E30:N30" si="8">SUM(E31:E32)</f>
        <v>0</v>
      </c>
      <c r="F30" s="168">
        <f t="shared" si="8"/>
        <v>0</v>
      </c>
      <c r="G30" s="168">
        <f t="shared" si="8"/>
        <v>0</v>
      </c>
      <c r="H30" s="168">
        <f t="shared" si="8"/>
        <v>0</v>
      </c>
      <c r="I30" s="168">
        <f t="shared" si="8"/>
        <v>0</v>
      </c>
      <c r="J30" s="168">
        <f t="shared" si="8"/>
        <v>0</v>
      </c>
      <c r="K30" s="168">
        <f t="shared" si="8"/>
        <v>0</v>
      </c>
      <c r="L30" s="168">
        <f t="shared" si="8"/>
        <v>28526854.370000001</v>
      </c>
      <c r="M30" s="168">
        <f t="shared" si="8"/>
        <v>23098200</v>
      </c>
      <c r="N30" s="168">
        <f t="shared" si="8"/>
        <v>0</v>
      </c>
      <c r="O30" s="169">
        <f t="shared" ref="O30:O41" si="9">SUM(E30:N30)</f>
        <v>51625054.370000005</v>
      </c>
    </row>
    <row r="31" spans="2:15" ht="39" customHeight="1" x14ac:dyDescent="0.25">
      <c r="B31" s="260"/>
      <c r="C31" s="174" t="s">
        <v>381</v>
      </c>
      <c r="D31" s="175" t="s">
        <v>406</v>
      </c>
      <c r="E31" s="177"/>
      <c r="F31" s="177"/>
      <c r="G31" s="177"/>
      <c r="H31" s="177"/>
      <c r="I31" s="177"/>
      <c r="J31" s="177"/>
      <c r="K31" s="177"/>
      <c r="L31" s="177"/>
      <c r="M31" s="177"/>
      <c r="N31" s="176"/>
      <c r="O31" s="178">
        <f t="shared" si="9"/>
        <v>0</v>
      </c>
    </row>
    <row r="32" spans="2:15" ht="19.5" customHeight="1" x14ac:dyDescent="0.25">
      <c r="B32" s="260"/>
      <c r="C32" s="179" t="s">
        <v>383</v>
      </c>
      <c r="D32" s="175" t="s">
        <v>407</v>
      </c>
      <c r="E32" s="177"/>
      <c r="F32" s="177"/>
      <c r="G32" s="177"/>
      <c r="H32" s="177"/>
      <c r="I32" s="177"/>
      <c r="J32" s="177"/>
      <c r="K32" s="177"/>
      <c r="L32" s="177">
        <v>28526854.370000001</v>
      </c>
      <c r="M32" s="177">
        <v>23098200</v>
      </c>
      <c r="N32" s="177"/>
      <c r="O32" s="178">
        <f t="shared" si="9"/>
        <v>51625054.370000005</v>
      </c>
    </row>
    <row r="33" spans="2:15" ht="15" customHeight="1" x14ac:dyDescent="0.25">
      <c r="B33" s="260"/>
      <c r="C33" s="180" t="s">
        <v>39</v>
      </c>
      <c r="D33" s="171" t="s">
        <v>408</v>
      </c>
      <c r="E33" s="172">
        <f t="shared" ref="E33:N33" si="10">SUM(E34:E35)</f>
        <v>0</v>
      </c>
      <c r="F33" s="172">
        <f t="shared" si="10"/>
        <v>0</v>
      </c>
      <c r="G33" s="172">
        <f t="shared" si="10"/>
        <v>0</v>
      </c>
      <c r="H33" s="172">
        <f t="shared" si="10"/>
        <v>0</v>
      </c>
      <c r="I33" s="172">
        <f t="shared" si="10"/>
        <v>0</v>
      </c>
      <c r="J33" s="172">
        <f t="shared" si="10"/>
        <v>0</v>
      </c>
      <c r="K33" s="172">
        <f t="shared" si="10"/>
        <v>761118.06</v>
      </c>
      <c r="L33" s="172">
        <f t="shared" si="10"/>
        <v>0</v>
      </c>
      <c r="M33" s="172">
        <f t="shared" si="10"/>
        <v>0</v>
      </c>
      <c r="N33" s="172">
        <f t="shared" si="10"/>
        <v>0</v>
      </c>
      <c r="O33" s="173">
        <f t="shared" si="9"/>
        <v>761118.06</v>
      </c>
    </row>
    <row r="34" spans="2:15" ht="39" customHeight="1" x14ac:dyDescent="0.25">
      <c r="B34" s="260"/>
      <c r="C34" s="174" t="s">
        <v>381</v>
      </c>
      <c r="D34" s="175" t="s">
        <v>409</v>
      </c>
      <c r="E34" s="177"/>
      <c r="F34" s="177"/>
      <c r="G34" s="177"/>
      <c r="H34" s="177"/>
      <c r="I34" s="177"/>
      <c r="J34" s="177"/>
      <c r="K34" s="177"/>
      <c r="L34" s="177"/>
      <c r="M34" s="177"/>
      <c r="N34" s="176"/>
      <c r="O34" s="178">
        <f t="shared" si="9"/>
        <v>0</v>
      </c>
    </row>
    <row r="35" spans="2:15" ht="19.5" customHeight="1" x14ac:dyDescent="0.25">
      <c r="B35" s="260"/>
      <c r="C35" s="179" t="s">
        <v>383</v>
      </c>
      <c r="D35" s="175" t="s">
        <v>410</v>
      </c>
      <c r="E35" s="177"/>
      <c r="F35" s="177"/>
      <c r="G35" s="177"/>
      <c r="H35" s="177"/>
      <c r="I35" s="177"/>
      <c r="J35" s="177"/>
      <c r="K35" s="177">
        <v>761118.06</v>
      </c>
      <c r="L35" s="177"/>
      <c r="M35" s="177"/>
      <c r="N35" s="177"/>
      <c r="O35" s="178">
        <f t="shared" si="9"/>
        <v>761118.06</v>
      </c>
    </row>
    <row r="36" spans="2:15" ht="15" customHeight="1" x14ac:dyDescent="0.25">
      <c r="B36" s="260"/>
      <c r="C36" s="180" t="s">
        <v>40</v>
      </c>
      <c r="D36" s="171" t="s">
        <v>411</v>
      </c>
      <c r="E36" s="172">
        <f t="shared" ref="E36:N36" si="11">SUM(E37:E38)</f>
        <v>0</v>
      </c>
      <c r="F36" s="172">
        <f t="shared" si="11"/>
        <v>0</v>
      </c>
      <c r="G36" s="172">
        <f t="shared" si="11"/>
        <v>0</v>
      </c>
      <c r="H36" s="172">
        <f t="shared" si="11"/>
        <v>0</v>
      </c>
      <c r="I36" s="172">
        <f t="shared" si="11"/>
        <v>0</v>
      </c>
      <c r="J36" s="172">
        <f t="shared" si="11"/>
        <v>0</v>
      </c>
      <c r="K36" s="172">
        <f t="shared" si="11"/>
        <v>581306</v>
      </c>
      <c r="L36" s="172">
        <f t="shared" si="11"/>
        <v>0</v>
      </c>
      <c r="M36" s="172">
        <f t="shared" si="11"/>
        <v>0</v>
      </c>
      <c r="N36" s="172">
        <f t="shared" si="11"/>
        <v>0</v>
      </c>
      <c r="O36" s="173">
        <f t="shared" si="9"/>
        <v>581306</v>
      </c>
    </row>
    <row r="37" spans="2:15" ht="39" customHeight="1" x14ac:dyDescent="0.25">
      <c r="B37" s="260"/>
      <c r="C37" s="174" t="s">
        <v>381</v>
      </c>
      <c r="D37" s="175" t="s">
        <v>412</v>
      </c>
      <c r="E37" s="177"/>
      <c r="F37" s="177"/>
      <c r="G37" s="177"/>
      <c r="H37" s="177"/>
      <c r="I37" s="177"/>
      <c r="J37" s="177"/>
      <c r="K37" s="177"/>
      <c r="L37" s="177"/>
      <c r="M37" s="177"/>
      <c r="N37" s="176"/>
      <c r="O37" s="178">
        <f t="shared" si="9"/>
        <v>0</v>
      </c>
    </row>
    <row r="38" spans="2:15" ht="19.5" customHeight="1" x14ac:dyDescent="0.25">
      <c r="B38" s="260"/>
      <c r="C38" s="179" t="s">
        <v>383</v>
      </c>
      <c r="D38" s="175" t="s">
        <v>413</v>
      </c>
      <c r="E38" s="177"/>
      <c r="F38" s="177"/>
      <c r="G38" s="177"/>
      <c r="H38" s="177"/>
      <c r="I38" s="177"/>
      <c r="J38" s="177"/>
      <c r="K38" s="177">
        <v>581306</v>
      </c>
      <c r="L38" s="177"/>
      <c r="M38" s="177"/>
      <c r="N38" s="177"/>
      <c r="O38" s="178">
        <f t="shared" si="9"/>
        <v>581306</v>
      </c>
    </row>
    <row r="39" spans="2:15" ht="18.75" customHeight="1" x14ac:dyDescent="0.25">
      <c r="B39" s="260"/>
      <c r="C39" s="180" t="s">
        <v>41</v>
      </c>
      <c r="D39" s="171" t="s">
        <v>414</v>
      </c>
      <c r="E39" s="172">
        <f t="shared" ref="E39:N39" si="12">SUM(E40:E41)</f>
        <v>0</v>
      </c>
      <c r="F39" s="172">
        <f t="shared" si="12"/>
        <v>0</v>
      </c>
      <c r="G39" s="172">
        <f t="shared" si="12"/>
        <v>0</v>
      </c>
      <c r="H39" s="172">
        <f t="shared" si="12"/>
        <v>0</v>
      </c>
      <c r="I39" s="172">
        <f t="shared" si="12"/>
        <v>0</v>
      </c>
      <c r="J39" s="172">
        <f t="shared" si="12"/>
        <v>0</v>
      </c>
      <c r="K39" s="172">
        <f t="shared" si="12"/>
        <v>0</v>
      </c>
      <c r="L39" s="172">
        <f t="shared" si="12"/>
        <v>0</v>
      </c>
      <c r="M39" s="172">
        <f t="shared" si="12"/>
        <v>0</v>
      </c>
      <c r="N39" s="172">
        <f t="shared" si="12"/>
        <v>0</v>
      </c>
      <c r="O39" s="173">
        <f t="shared" si="9"/>
        <v>0</v>
      </c>
    </row>
    <row r="40" spans="2:15" ht="39" customHeight="1" x14ac:dyDescent="0.25">
      <c r="B40" s="260"/>
      <c r="C40" s="174" t="s">
        <v>381</v>
      </c>
      <c r="D40" s="175" t="s">
        <v>415</v>
      </c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8">
        <f t="shared" si="9"/>
        <v>0</v>
      </c>
    </row>
    <row r="41" spans="2:15" ht="20.25" customHeight="1" x14ac:dyDescent="0.25">
      <c r="B41" s="261"/>
      <c r="C41" s="179" t="s">
        <v>383</v>
      </c>
      <c r="D41" s="182" t="s">
        <v>416</v>
      </c>
      <c r="E41" s="183"/>
      <c r="F41" s="183"/>
      <c r="G41" s="183"/>
      <c r="H41" s="183"/>
      <c r="I41" s="183"/>
      <c r="J41" s="183"/>
      <c r="K41" s="183"/>
      <c r="L41" s="183"/>
      <c r="M41" s="183"/>
      <c r="N41" s="188"/>
      <c r="O41" s="184">
        <f t="shared" si="9"/>
        <v>0</v>
      </c>
    </row>
    <row r="42" spans="2:15" ht="15" customHeight="1" x14ac:dyDescent="0.25">
      <c r="B42" s="110"/>
      <c r="C42" s="189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</row>
    <row r="43" spans="2:15" ht="15" customHeight="1" x14ac:dyDescent="0.25"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</row>
    <row r="44" spans="2:15" ht="15" customHeight="1" x14ac:dyDescent="0.25">
      <c r="C44" s="192" t="s">
        <v>417</v>
      </c>
      <c r="D44" s="233"/>
      <c r="E44" s="233"/>
      <c r="F44" s="191"/>
      <c r="G44" s="233"/>
      <c r="H44" s="233"/>
      <c r="I44" s="233"/>
      <c r="J44" s="240" t="s">
        <v>418</v>
      </c>
      <c r="K44" s="240"/>
      <c r="L44" s="193"/>
      <c r="M44" s="191"/>
      <c r="N44" s="233"/>
      <c r="O44" s="233"/>
    </row>
    <row r="45" spans="2:15" ht="49.5" customHeight="1" x14ac:dyDescent="0.25">
      <c r="C45" s="191"/>
      <c r="D45" s="234" t="s">
        <v>419</v>
      </c>
      <c r="E45" s="234"/>
      <c r="F45" s="191"/>
      <c r="G45" s="244" t="s">
        <v>420</v>
      </c>
      <c r="H45" s="244"/>
      <c r="I45" s="244"/>
      <c r="J45" s="241" t="s">
        <v>421</v>
      </c>
      <c r="K45" s="242"/>
      <c r="L45" s="194" t="s">
        <v>422</v>
      </c>
      <c r="M45" s="191"/>
      <c r="N45" s="234" t="s">
        <v>423</v>
      </c>
      <c r="O45" s="234"/>
    </row>
    <row r="46" spans="2:15" ht="15" customHeight="1" x14ac:dyDescent="0.25">
      <c r="C46" s="191"/>
      <c r="D46" s="197"/>
      <c r="E46" s="197"/>
      <c r="F46" s="191"/>
      <c r="G46" s="197"/>
      <c r="H46" s="197"/>
      <c r="I46" s="197"/>
      <c r="J46" s="195"/>
      <c r="K46" s="196"/>
      <c r="L46" s="197"/>
      <c r="M46" s="191"/>
      <c r="N46" s="197"/>
      <c r="O46" s="197"/>
    </row>
    <row r="47" spans="2:15" ht="15" customHeight="1" x14ac:dyDescent="0.25">
      <c r="C47" s="192" t="s">
        <v>424</v>
      </c>
      <c r="D47" s="250"/>
      <c r="E47" s="250"/>
      <c r="F47" s="193"/>
      <c r="G47" s="250"/>
      <c r="H47" s="250"/>
      <c r="I47" s="250"/>
      <c r="J47" s="243"/>
      <c r="K47" s="243"/>
      <c r="L47" s="197"/>
      <c r="M47" s="191"/>
      <c r="N47" s="197"/>
      <c r="O47" s="197"/>
    </row>
    <row r="48" spans="2:15" ht="15" customHeight="1" x14ac:dyDescent="0.25">
      <c r="C48" s="198"/>
      <c r="D48" s="234" t="s">
        <v>425</v>
      </c>
      <c r="E48" s="234"/>
      <c r="F48" s="199" t="s">
        <v>422</v>
      </c>
      <c r="G48" s="234" t="s">
        <v>423</v>
      </c>
      <c r="H48" s="234"/>
      <c r="I48" s="234"/>
      <c r="J48" s="244" t="s">
        <v>426</v>
      </c>
      <c r="K48" s="244"/>
      <c r="L48" s="197"/>
      <c r="M48" s="191"/>
      <c r="N48" s="197"/>
      <c r="O48" s="197"/>
    </row>
    <row r="49" spans="3:15" ht="15" customHeight="1" x14ac:dyDescent="0.25">
      <c r="C49" s="191"/>
      <c r="D49" s="197"/>
      <c r="E49" s="197"/>
      <c r="F49" s="191"/>
      <c r="G49" s="197"/>
      <c r="H49" s="197"/>
      <c r="I49" s="197"/>
      <c r="J49" s="195"/>
      <c r="K49" s="196"/>
      <c r="L49" s="197"/>
      <c r="M49" s="191"/>
      <c r="N49" s="197"/>
      <c r="O49" s="197"/>
    </row>
    <row r="50" spans="3:15" ht="15" customHeight="1" x14ac:dyDescent="0.25">
      <c r="C50" s="200"/>
      <c r="D50" s="201"/>
      <c r="E50" s="201"/>
      <c r="F50" s="200"/>
      <c r="G50" s="201"/>
      <c r="H50" s="201"/>
      <c r="I50" s="201"/>
      <c r="J50" s="202"/>
      <c r="K50" s="203"/>
      <c r="L50" s="201"/>
      <c r="M50" s="200"/>
      <c r="N50" s="201"/>
      <c r="O50" s="201"/>
    </row>
    <row r="51" spans="3:15" ht="15" customHeight="1" x14ac:dyDescent="0.25">
      <c r="C51" s="255" t="s">
        <v>427</v>
      </c>
      <c r="D51" s="255"/>
      <c r="E51" s="255"/>
      <c r="F51" s="200"/>
      <c r="G51" s="200"/>
      <c r="H51" s="200"/>
      <c r="I51" s="200"/>
      <c r="J51" s="200"/>
      <c r="K51" s="200"/>
      <c r="L51" s="200"/>
      <c r="M51" s="200"/>
      <c r="N51" s="200"/>
      <c r="O51" s="200"/>
    </row>
    <row r="52" spans="3:15" ht="15" customHeight="1" x14ac:dyDescent="0.25">
      <c r="C52" s="204"/>
      <c r="D52" s="204"/>
      <c r="E52" s="204"/>
      <c r="F52" s="200"/>
      <c r="G52" s="200"/>
      <c r="H52" s="200"/>
      <c r="I52" s="200"/>
      <c r="J52" s="200"/>
      <c r="K52" s="200"/>
      <c r="L52" s="200"/>
      <c r="M52" s="200"/>
      <c r="N52" s="200"/>
      <c r="O52" s="200"/>
    </row>
    <row r="53" spans="3:15" ht="15.75" hidden="1" customHeight="1" x14ac:dyDescent="0.25">
      <c r="C53" s="200"/>
      <c r="D53" s="205"/>
      <c r="E53" s="205"/>
      <c r="F53" s="205"/>
      <c r="G53" s="205"/>
      <c r="H53" s="205"/>
      <c r="I53" s="205"/>
      <c r="J53" s="205"/>
      <c r="K53" s="200"/>
      <c r="L53" s="200"/>
      <c r="M53" s="200"/>
      <c r="N53" s="200"/>
      <c r="O53" s="200"/>
    </row>
    <row r="54" spans="3:15" ht="48" hidden="1" customHeight="1" x14ac:dyDescent="0.25">
      <c r="C54" s="206"/>
      <c r="D54" s="227"/>
      <c r="E54" s="228"/>
      <c r="F54" s="228"/>
      <c r="G54" s="229" t="s">
        <v>331</v>
      </c>
      <c r="H54" s="230"/>
      <c r="I54" s="251"/>
      <c r="J54" s="229"/>
      <c r="K54" s="207"/>
      <c r="L54" s="200"/>
      <c r="M54" s="200"/>
      <c r="N54" s="200"/>
      <c r="O54" s="200"/>
    </row>
    <row r="55" spans="3:15" ht="3.75" hidden="1" customHeight="1" x14ac:dyDescent="0.25">
      <c r="C55" s="200"/>
      <c r="D55" s="254"/>
      <c r="E55" s="254"/>
      <c r="F55" s="254"/>
      <c r="G55" s="252"/>
      <c r="H55" s="252"/>
      <c r="I55" s="252"/>
      <c r="J55" s="252"/>
      <c r="K55" s="200"/>
      <c r="L55" s="200"/>
      <c r="M55" s="200"/>
      <c r="N55" s="200"/>
      <c r="O55" s="200"/>
    </row>
    <row r="56" spans="3:15" ht="15.75" hidden="1" customHeight="1" x14ac:dyDescent="0.25">
      <c r="C56" s="117"/>
      <c r="D56" s="222" t="s">
        <v>332</v>
      </c>
      <c r="E56" s="223"/>
      <c r="F56" s="223"/>
      <c r="G56" s="215" t="s">
        <v>333</v>
      </c>
      <c r="H56" s="216"/>
      <c r="I56" s="253"/>
      <c r="J56" s="215"/>
      <c r="K56" s="116"/>
    </row>
    <row r="57" spans="3:15" ht="15" hidden="1" customHeight="1" x14ac:dyDescent="0.25">
      <c r="C57" s="117"/>
      <c r="D57" s="217" t="s">
        <v>334</v>
      </c>
      <c r="E57" s="218"/>
      <c r="F57" s="218"/>
      <c r="G57" s="208">
        <v>45719</v>
      </c>
      <c r="H57" s="209"/>
      <c r="I57" s="237"/>
      <c r="J57" s="208"/>
      <c r="K57" s="116"/>
    </row>
    <row r="58" spans="3:15" ht="15" hidden="1" customHeight="1" x14ac:dyDescent="0.25">
      <c r="C58" s="117"/>
      <c r="D58" s="217" t="s">
        <v>335</v>
      </c>
      <c r="E58" s="218"/>
      <c r="F58" s="218"/>
      <c r="G58" s="210" t="s">
        <v>336</v>
      </c>
      <c r="H58" s="211"/>
      <c r="I58" s="238"/>
      <c r="J58" s="210"/>
      <c r="K58" s="116"/>
    </row>
    <row r="59" spans="3:15" ht="15" hidden="1" customHeight="1" x14ac:dyDescent="0.25">
      <c r="C59" s="117"/>
      <c r="D59" s="217" t="s">
        <v>337</v>
      </c>
      <c r="E59" s="218"/>
      <c r="F59" s="218"/>
      <c r="G59" s="210" t="s">
        <v>338</v>
      </c>
      <c r="H59" s="211"/>
      <c r="I59" s="238"/>
      <c r="J59" s="210"/>
      <c r="K59" s="116"/>
    </row>
    <row r="60" spans="3:15" ht="15" hidden="1" customHeight="1" x14ac:dyDescent="0.25">
      <c r="C60" s="117"/>
      <c r="D60" s="217" t="s">
        <v>339</v>
      </c>
      <c r="E60" s="218"/>
      <c r="F60" s="218"/>
      <c r="G60" s="210" t="s">
        <v>340</v>
      </c>
      <c r="H60" s="211"/>
      <c r="I60" s="238"/>
      <c r="J60" s="210"/>
      <c r="K60" s="116"/>
    </row>
    <row r="61" spans="3:15" ht="15" hidden="1" customHeight="1" x14ac:dyDescent="0.25">
      <c r="C61" s="117"/>
      <c r="D61" s="217" t="s">
        <v>341</v>
      </c>
      <c r="E61" s="218"/>
      <c r="F61" s="218"/>
      <c r="G61" s="208">
        <v>45342</v>
      </c>
      <c r="H61" s="209"/>
      <c r="I61" s="237"/>
      <c r="J61" s="208"/>
      <c r="K61" s="116"/>
    </row>
    <row r="62" spans="3:15" ht="15" hidden="1" customHeight="1" x14ac:dyDescent="0.25">
      <c r="C62" s="117"/>
      <c r="D62" s="217" t="s">
        <v>342</v>
      </c>
      <c r="E62" s="218"/>
      <c r="F62" s="218"/>
      <c r="G62" s="208">
        <v>45792</v>
      </c>
      <c r="H62" s="209"/>
      <c r="I62" s="237"/>
      <c r="J62" s="208"/>
      <c r="K62" s="116"/>
    </row>
    <row r="63" spans="3:15" ht="15" hidden="1" customHeight="1" x14ac:dyDescent="0.25">
      <c r="C63" s="117"/>
      <c r="D63" s="217" t="s">
        <v>343</v>
      </c>
      <c r="E63" s="218"/>
      <c r="F63" s="218"/>
      <c r="G63" s="210" t="s">
        <v>344</v>
      </c>
      <c r="H63" s="211"/>
      <c r="I63" s="238"/>
      <c r="J63" s="210"/>
      <c r="K63" s="116"/>
    </row>
    <row r="64" spans="3:15" ht="15.75" hidden="1" customHeight="1" x14ac:dyDescent="0.25">
      <c r="C64" s="117"/>
      <c r="D64" s="219" t="s">
        <v>345</v>
      </c>
      <c r="E64" s="220"/>
      <c r="F64" s="220"/>
      <c r="G64" s="212"/>
      <c r="H64" s="213"/>
      <c r="I64" s="239"/>
      <c r="J64" s="212"/>
      <c r="K64" s="116"/>
    </row>
    <row r="65" spans="3:11" ht="3.75" hidden="1" customHeight="1" x14ac:dyDescent="0.25">
      <c r="D65" s="245"/>
      <c r="E65" s="245"/>
      <c r="F65" s="245"/>
      <c r="G65" s="214"/>
      <c r="H65" s="214"/>
      <c r="I65" s="214"/>
      <c r="J65" s="214"/>
    </row>
    <row r="66" spans="3:11" ht="15.75" hidden="1" customHeight="1" x14ac:dyDescent="0.25">
      <c r="C66" s="117"/>
      <c r="D66" s="217" t="s">
        <v>332</v>
      </c>
      <c r="E66" s="218"/>
      <c r="F66" s="218"/>
      <c r="G66" s="210" t="s">
        <v>346</v>
      </c>
      <c r="H66" s="211"/>
      <c r="I66" s="238"/>
      <c r="J66" s="210"/>
      <c r="K66" s="116"/>
    </row>
    <row r="67" spans="3:11" ht="15" hidden="1" customHeight="1" x14ac:dyDescent="0.25">
      <c r="C67" s="117"/>
      <c r="D67" s="217" t="s">
        <v>334</v>
      </c>
      <c r="E67" s="218"/>
      <c r="F67" s="218"/>
      <c r="G67" s="208">
        <v>45719</v>
      </c>
      <c r="H67" s="209"/>
      <c r="I67" s="237"/>
      <c r="J67" s="208"/>
      <c r="K67" s="116"/>
    </row>
    <row r="68" spans="3:11" ht="15" hidden="1" customHeight="1" x14ac:dyDescent="0.25">
      <c r="C68" s="117"/>
      <c r="D68" s="217" t="s">
        <v>335</v>
      </c>
      <c r="E68" s="218"/>
      <c r="F68" s="218"/>
      <c r="G68" s="210" t="s">
        <v>347</v>
      </c>
      <c r="H68" s="211"/>
      <c r="I68" s="238"/>
      <c r="J68" s="210"/>
      <c r="K68" s="116"/>
    </row>
    <row r="69" spans="3:11" ht="15" hidden="1" customHeight="1" x14ac:dyDescent="0.25">
      <c r="C69" s="117"/>
      <c r="D69" s="217" t="s">
        <v>337</v>
      </c>
      <c r="E69" s="218"/>
      <c r="F69" s="218"/>
      <c r="G69" s="210" t="s">
        <v>338</v>
      </c>
      <c r="H69" s="211"/>
      <c r="I69" s="238"/>
      <c r="J69" s="210"/>
      <c r="K69" s="116"/>
    </row>
    <row r="70" spans="3:11" ht="15" hidden="1" customHeight="1" x14ac:dyDescent="0.25">
      <c r="C70" s="117"/>
      <c r="D70" s="217" t="s">
        <v>339</v>
      </c>
      <c r="E70" s="218"/>
      <c r="F70" s="218"/>
      <c r="G70" s="210" t="s">
        <v>348</v>
      </c>
      <c r="H70" s="211"/>
      <c r="I70" s="238"/>
      <c r="J70" s="210"/>
      <c r="K70" s="116"/>
    </row>
    <row r="71" spans="3:11" ht="15" hidden="1" customHeight="1" x14ac:dyDescent="0.25">
      <c r="C71" s="117"/>
      <c r="D71" s="217" t="s">
        <v>341</v>
      </c>
      <c r="E71" s="218"/>
      <c r="F71" s="218"/>
      <c r="G71" s="208">
        <v>45342</v>
      </c>
      <c r="H71" s="209"/>
      <c r="I71" s="237"/>
      <c r="J71" s="208"/>
      <c r="K71" s="116"/>
    </row>
    <row r="72" spans="3:11" ht="15" hidden="1" customHeight="1" x14ac:dyDescent="0.25">
      <c r="C72" s="117"/>
      <c r="D72" s="217" t="s">
        <v>342</v>
      </c>
      <c r="E72" s="218"/>
      <c r="F72" s="218"/>
      <c r="G72" s="208">
        <v>45792</v>
      </c>
      <c r="H72" s="209"/>
      <c r="I72" s="237"/>
      <c r="J72" s="208"/>
      <c r="K72" s="116"/>
    </row>
    <row r="73" spans="3:11" ht="15" hidden="1" customHeight="1" x14ac:dyDescent="0.25">
      <c r="C73" s="117"/>
      <c r="D73" s="217" t="s">
        <v>343</v>
      </c>
      <c r="E73" s="218"/>
      <c r="F73" s="218"/>
      <c r="G73" s="210" t="s">
        <v>349</v>
      </c>
      <c r="H73" s="211"/>
      <c r="I73" s="238"/>
      <c r="J73" s="210"/>
      <c r="K73" s="116"/>
    </row>
    <row r="74" spans="3:11" ht="15.75" hidden="1" customHeight="1" x14ac:dyDescent="0.25">
      <c r="C74" s="117"/>
      <c r="D74" s="219" t="s">
        <v>345</v>
      </c>
      <c r="E74" s="220"/>
      <c r="F74" s="220"/>
      <c r="G74" s="212"/>
      <c r="H74" s="213"/>
      <c r="I74" s="239"/>
      <c r="J74" s="212"/>
      <c r="K74" s="116"/>
    </row>
    <row r="75" spans="3:11" ht="3.75" hidden="1" customHeight="1" x14ac:dyDescent="0.25">
      <c r="D75" s="245"/>
      <c r="E75" s="245"/>
      <c r="F75" s="245"/>
      <c r="G75" s="214"/>
      <c r="H75" s="214"/>
      <c r="I75" s="214"/>
      <c r="J75" s="214"/>
    </row>
  </sheetData>
  <mergeCells count="70">
    <mergeCell ref="B2:O2"/>
    <mergeCell ref="B27:B41"/>
    <mergeCell ref="B4:B25"/>
    <mergeCell ref="C27:C28"/>
    <mergeCell ref="C4:C5"/>
    <mergeCell ref="C51:E51"/>
    <mergeCell ref="D27:D28"/>
    <mergeCell ref="D4:D5"/>
    <mergeCell ref="D44:E44"/>
    <mergeCell ref="D45:E45"/>
    <mergeCell ref="D47:E47"/>
    <mergeCell ref="D48:E48"/>
    <mergeCell ref="D54:F54"/>
    <mergeCell ref="D55:F55"/>
    <mergeCell ref="D56:F56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D69:F69"/>
    <mergeCell ref="D70:F70"/>
    <mergeCell ref="D71:F71"/>
    <mergeCell ref="D72:F72"/>
    <mergeCell ref="D73:F73"/>
    <mergeCell ref="D74:F74"/>
    <mergeCell ref="D75:F75"/>
    <mergeCell ref="E27:N27"/>
    <mergeCell ref="E4:N4"/>
    <mergeCell ref="G44:I44"/>
    <mergeCell ref="G45:I45"/>
    <mergeCell ref="G47:I47"/>
    <mergeCell ref="G48:I48"/>
    <mergeCell ref="G54:J54"/>
    <mergeCell ref="G55:J55"/>
    <mergeCell ref="G56:J56"/>
    <mergeCell ref="G57:J57"/>
    <mergeCell ref="G58:J58"/>
    <mergeCell ref="G59:J59"/>
    <mergeCell ref="G60:J60"/>
    <mergeCell ref="G61:J61"/>
    <mergeCell ref="G73:J73"/>
    <mergeCell ref="G74:J74"/>
    <mergeCell ref="G75:J75"/>
    <mergeCell ref="J44:K44"/>
    <mergeCell ref="J45:K45"/>
    <mergeCell ref="J47:K47"/>
    <mergeCell ref="J48:K48"/>
    <mergeCell ref="G67:J67"/>
    <mergeCell ref="G68:J68"/>
    <mergeCell ref="G69:J69"/>
    <mergeCell ref="G70:J70"/>
    <mergeCell ref="G71:J71"/>
    <mergeCell ref="G62:J62"/>
    <mergeCell ref="G63:J63"/>
    <mergeCell ref="G64:J64"/>
    <mergeCell ref="G65:J65"/>
    <mergeCell ref="N44:O44"/>
    <mergeCell ref="N45:O45"/>
    <mergeCell ref="O27:O28"/>
    <mergeCell ref="O4:O5"/>
    <mergeCell ref="G72:J72"/>
    <mergeCell ref="G66:J66"/>
  </mergeCells>
  <pageMargins left="0.31496062000000002" right="0.31496062000000002" top="0.3543307" bottom="0.3543307" header="0.31496062000000002" footer="0.31496062000000002"/>
  <pageSetup paperSize="9" scale="55" orientation="landscape" blackAndWhite="1"/>
  <headerFooter alignWithMargins="0"/>
  <rowBreaks count="2" manualBreakCount="2">
    <brk id="25" max="16383" man="1"/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0503321 (1. Печать)</vt:lpstr>
      <vt:lpstr>0503321 (1. Сокращенный)</vt:lpstr>
      <vt:lpstr>0503321 (2. Консолидируемые рас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Лариса Смирнова</cp:lastModifiedBy>
  <dcterms:created xsi:type="dcterms:W3CDTF">2025-04-03T09:28:01Z</dcterms:created>
  <dcterms:modified xsi:type="dcterms:W3CDTF">2025-02-28T09:44:20Z</dcterms:modified>
</cp:coreProperties>
</file>