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17895" windowHeight="13230"/>
  </bookViews>
  <sheets>
    <sheet name="0503323 (1-3. Печать)" sheetId="1" r:id="rId1"/>
    <sheet name="0503323 (1-3. Сокращенный)" sheetId="2" r:id="rId2"/>
    <sheet name="0503323 (4. Выбытия)" sheetId="3" r:id="rId3"/>
  </sheets>
  <calcPr calcId="144525"/>
</workbook>
</file>

<file path=xl/calcChain.xml><?xml version="1.0" encoding="utf-8"?>
<calcChain xmlns="http://schemas.openxmlformats.org/spreadsheetml/2006/main">
  <c r="K184" i="3" l="1"/>
  <c r="I184" i="3" s="1"/>
  <c r="X182" i="3"/>
  <c r="K182" i="3"/>
  <c r="I182" i="3"/>
  <c r="X181" i="3"/>
  <c r="K181" i="3"/>
  <c r="I181" i="3" s="1"/>
  <c r="X180" i="3"/>
  <c r="K180" i="3"/>
  <c r="I180" i="3" s="1"/>
  <c r="X179" i="3"/>
  <c r="K179" i="3"/>
  <c r="I179" i="3"/>
  <c r="X178" i="3"/>
  <c r="K178" i="3"/>
  <c r="I178" i="3"/>
  <c r="X177" i="3"/>
  <c r="K177" i="3"/>
  <c r="I177" i="3" s="1"/>
  <c r="X176" i="3"/>
  <c r="K176" i="3"/>
  <c r="I176" i="3" s="1"/>
  <c r="X175" i="3"/>
  <c r="K175" i="3"/>
  <c r="I175" i="3"/>
  <c r="X174" i="3"/>
  <c r="K174" i="3"/>
  <c r="I174" i="3"/>
  <c r="X173" i="3"/>
  <c r="K173" i="3"/>
  <c r="I173" i="3" s="1"/>
  <c r="X172" i="3"/>
  <c r="K172" i="3"/>
  <c r="I172" i="3" s="1"/>
  <c r="X171" i="3"/>
  <c r="K171" i="3"/>
  <c r="I171" i="3"/>
  <c r="X170" i="3"/>
  <c r="K170" i="3"/>
  <c r="I170" i="3"/>
  <c r="X169" i="3"/>
  <c r="K169" i="3"/>
  <c r="I169" i="3" s="1"/>
  <c r="X168" i="3"/>
  <c r="K168" i="3"/>
  <c r="I168" i="3" s="1"/>
  <c r="X167" i="3"/>
  <c r="K167" i="3"/>
  <c r="I167" i="3"/>
  <c r="X166" i="3"/>
  <c r="K166" i="3"/>
  <c r="I166" i="3"/>
  <c r="X165" i="3"/>
  <c r="K165" i="3"/>
  <c r="I165" i="3" s="1"/>
  <c r="X164" i="3"/>
  <c r="K164" i="3"/>
  <c r="I164" i="3" s="1"/>
  <c r="X163" i="3"/>
  <c r="K163" i="3"/>
  <c r="I163" i="3"/>
  <c r="X162" i="3"/>
  <c r="K162" i="3"/>
  <c r="I162" i="3"/>
  <c r="X161" i="3"/>
  <c r="K161" i="3"/>
  <c r="I161" i="3" s="1"/>
  <c r="X160" i="3"/>
  <c r="K160" i="3"/>
  <c r="I160" i="3" s="1"/>
  <c r="X159" i="3"/>
  <c r="K159" i="3"/>
  <c r="I159" i="3"/>
  <c r="X158" i="3"/>
  <c r="K158" i="3"/>
  <c r="I158" i="3"/>
  <c r="X157" i="3"/>
  <c r="K157" i="3"/>
  <c r="I157" i="3" s="1"/>
  <c r="X156" i="3"/>
  <c r="K156" i="3"/>
  <c r="I156" i="3" s="1"/>
  <c r="X155" i="3"/>
  <c r="K155" i="3"/>
  <c r="I155" i="3"/>
  <c r="X154" i="3"/>
  <c r="K154" i="3"/>
  <c r="I154" i="3"/>
  <c r="X153" i="3"/>
  <c r="K153" i="3"/>
  <c r="I153" i="3"/>
  <c r="X152" i="3"/>
  <c r="K152" i="3"/>
  <c r="I152" i="3" s="1"/>
  <c r="X151" i="3"/>
  <c r="K151" i="3"/>
  <c r="I151" i="3"/>
  <c r="X150" i="3"/>
  <c r="K150" i="3"/>
  <c r="I150" i="3"/>
  <c r="X149" i="3"/>
  <c r="K149" i="3"/>
  <c r="I149" i="3"/>
  <c r="X148" i="3"/>
  <c r="K148" i="3"/>
  <c r="I148" i="3" s="1"/>
  <c r="X147" i="3"/>
  <c r="K147" i="3"/>
  <c r="I147" i="3"/>
  <c r="X146" i="3"/>
  <c r="K146" i="3"/>
  <c r="I146" i="3"/>
  <c r="X145" i="3"/>
  <c r="K145" i="3"/>
  <c r="I145" i="3" s="1"/>
  <c r="X144" i="3"/>
  <c r="K144" i="3"/>
  <c r="I144" i="3" s="1"/>
  <c r="X143" i="3"/>
  <c r="K143" i="3"/>
  <c r="I143" i="3"/>
  <c r="X142" i="3"/>
  <c r="K142" i="3"/>
  <c r="I142" i="3"/>
  <c r="X141" i="3"/>
  <c r="K141" i="3"/>
  <c r="I141" i="3" s="1"/>
  <c r="X140" i="3"/>
  <c r="K140" i="3"/>
  <c r="I140" i="3" s="1"/>
  <c r="X139" i="3"/>
  <c r="K139" i="3"/>
  <c r="I139" i="3"/>
  <c r="X138" i="3"/>
  <c r="K138" i="3"/>
  <c r="I138" i="3"/>
  <c r="X137" i="3"/>
  <c r="K137" i="3"/>
  <c r="I137" i="3"/>
  <c r="X136" i="3"/>
  <c r="K136" i="3"/>
  <c r="I136" i="3" s="1"/>
  <c r="X135" i="3"/>
  <c r="K135" i="3"/>
  <c r="I135" i="3"/>
  <c r="X134" i="3"/>
  <c r="K134" i="3"/>
  <c r="I134" i="3"/>
  <c r="X133" i="3"/>
  <c r="K133" i="3"/>
  <c r="I133" i="3"/>
  <c r="X132" i="3"/>
  <c r="K132" i="3"/>
  <c r="I132" i="3" s="1"/>
  <c r="X131" i="3"/>
  <c r="K131" i="3"/>
  <c r="I131" i="3"/>
  <c r="X130" i="3"/>
  <c r="K130" i="3"/>
  <c r="I130" i="3"/>
  <c r="X129" i="3"/>
  <c r="K129" i="3"/>
  <c r="I129" i="3" s="1"/>
  <c r="X128" i="3"/>
  <c r="K128" i="3"/>
  <c r="I128" i="3" s="1"/>
  <c r="X127" i="3"/>
  <c r="K127" i="3"/>
  <c r="I127" i="3"/>
  <c r="X126" i="3"/>
  <c r="K126" i="3"/>
  <c r="I126" i="3"/>
  <c r="X125" i="3"/>
  <c r="K125" i="3"/>
  <c r="I125" i="3"/>
  <c r="X124" i="3"/>
  <c r="K124" i="3"/>
  <c r="I124" i="3" s="1"/>
  <c r="X123" i="3"/>
  <c r="K123" i="3"/>
  <c r="I123" i="3"/>
  <c r="X122" i="3"/>
  <c r="K122" i="3"/>
  <c r="I122" i="3"/>
  <c r="X121" i="3"/>
  <c r="K121" i="3"/>
  <c r="I121" i="3"/>
  <c r="X120" i="3"/>
  <c r="K120" i="3"/>
  <c r="I120" i="3" s="1"/>
  <c r="X119" i="3"/>
  <c r="K119" i="3"/>
  <c r="I119" i="3"/>
  <c r="X118" i="3"/>
  <c r="K118" i="3"/>
  <c r="I118" i="3"/>
  <c r="X117" i="3"/>
  <c r="K117" i="3"/>
  <c r="I117" i="3"/>
  <c r="X116" i="3"/>
  <c r="K116" i="3"/>
  <c r="I116" i="3" s="1"/>
  <c r="X115" i="3"/>
  <c r="K115" i="3"/>
  <c r="I115" i="3"/>
  <c r="X114" i="3"/>
  <c r="K114" i="3"/>
  <c r="I114" i="3"/>
  <c r="X113" i="3"/>
  <c r="K113" i="3"/>
  <c r="I113" i="3" s="1"/>
  <c r="X112" i="3"/>
  <c r="K112" i="3"/>
  <c r="I112" i="3" s="1"/>
  <c r="X111" i="3"/>
  <c r="K111" i="3"/>
  <c r="I111" i="3"/>
  <c r="X110" i="3"/>
  <c r="K110" i="3"/>
  <c r="I110" i="3"/>
  <c r="X109" i="3"/>
  <c r="K109" i="3"/>
  <c r="I109" i="3" s="1"/>
  <c r="X108" i="3"/>
  <c r="K108" i="3"/>
  <c r="I108" i="3" s="1"/>
  <c r="X107" i="3"/>
  <c r="K107" i="3"/>
  <c r="I107" i="3"/>
  <c r="X106" i="3"/>
  <c r="K106" i="3"/>
  <c r="I106" i="3"/>
  <c r="X105" i="3"/>
  <c r="K105" i="3"/>
  <c r="I105" i="3" s="1"/>
  <c r="X104" i="3"/>
  <c r="K104" i="3"/>
  <c r="I104" i="3" s="1"/>
  <c r="X103" i="3"/>
  <c r="K103" i="3"/>
  <c r="I103" i="3"/>
  <c r="X102" i="3"/>
  <c r="K102" i="3"/>
  <c r="I102" i="3"/>
  <c r="X101" i="3"/>
  <c r="K101" i="3"/>
  <c r="I101" i="3"/>
  <c r="X100" i="3"/>
  <c r="K100" i="3"/>
  <c r="I100" i="3" s="1"/>
  <c r="X99" i="3"/>
  <c r="K99" i="3"/>
  <c r="I99" i="3"/>
  <c r="X98" i="3"/>
  <c r="K98" i="3"/>
  <c r="I98" i="3"/>
  <c r="X97" i="3"/>
  <c r="K97" i="3"/>
  <c r="I97" i="3"/>
  <c r="X96" i="3"/>
  <c r="K96" i="3"/>
  <c r="I96" i="3" s="1"/>
  <c r="X95" i="3"/>
  <c r="K95" i="3"/>
  <c r="I95" i="3"/>
  <c r="X94" i="3"/>
  <c r="K94" i="3"/>
  <c r="I94" i="3"/>
  <c r="X93" i="3"/>
  <c r="K93" i="3"/>
  <c r="I93" i="3"/>
  <c r="X92" i="3"/>
  <c r="K92" i="3"/>
  <c r="I92" i="3" s="1"/>
  <c r="X91" i="3"/>
  <c r="K91" i="3"/>
  <c r="I91" i="3"/>
  <c r="X90" i="3"/>
  <c r="K90" i="3"/>
  <c r="I90" i="3"/>
  <c r="X89" i="3"/>
  <c r="K89" i="3"/>
  <c r="I89" i="3"/>
  <c r="X88" i="3"/>
  <c r="K88" i="3"/>
  <c r="I88" i="3" s="1"/>
  <c r="X87" i="3"/>
  <c r="K87" i="3"/>
  <c r="I87" i="3"/>
  <c r="X86" i="3"/>
  <c r="K86" i="3"/>
  <c r="I86" i="3"/>
  <c r="X85" i="3"/>
  <c r="K85" i="3"/>
  <c r="I85" i="3"/>
  <c r="X84" i="3"/>
  <c r="K84" i="3"/>
  <c r="I84" i="3" s="1"/>
  <c r="X83" i="3"/>
  <c r="K83" i="3"/>
  <c r="I83" i="3"/>
  <c r="X82" i="3"/>
  <c r="K82" i="3"/>
  <c r="I82" i="3"/>
  <c r="X81" i="3"/>
  <c r="K81" i="3"/>
  <c r="I81" i="3"/>
  <c r="X80" i="3"/>
  <c r="K80" i="3"/>
  <c r="I80" i="3" s="1"/>
  <c r="X79" i="3"/>
  <c r="K79" i="3"/>
  <c r="I79" i="3"/>
  <c r="X78" i="3"/>
  <c r="K78" i="3"/>
  <c r="I78" i="3"/>
  <c r="X77" i="3"/>
  <c r="K77" i="3"/>
  <c r="I77" i="3"/>
  <c r="X76" i="3"/>
  <c r="K76" i="3"/>
  <c r="I76" i="3" s="1"/>
  <c r="X75" i="3"/>
  <c r="K75" i="3"/>
  <c r="I75" i="3"/>
  <c r="X74" i="3"/>
  <c r="K74" i="3"/>
  <c r="I74" i="3"/>
  <c r="X73" i="3"/>
  <c r="K73" i="3"/>
  <c r="I73" i="3"/>
  <c r="X72" i="3"/>
  <c r="K72" i="3"/>
  <c r="I72" i="3" s="1"/>
  <c r="X71" i="3"/>
  <c r="K71" i="3"/>
  <c r="I71" i="3"/>
  <c r="X70" i="3"/>
  <c r="K70" i="3"/>
  <c r="I70" i="3"/>
  <c r="X69" i="3"/>
  <c r="K69" i="3"/>
  <c r="I69" i="3"/>
  <c r="X68" i="3"/>
  <c r="K68" i="3"/>
  <c r="I68" i="3" s="1"/>
  <c r="X67" i="3"/>
  <c r="K67" i="3"/>
  <c r="I67" i="3"/>
  <c r="X66" i="3"/>
  <c r="K66" i="3"/>
  <c r="I66" i="3"/>
  <c r="X65" i="3"/>
  <c r="K65" i="3"/>
  <c r="I65" i="3"/>
  <c r="X64" i="3"/>
  <c r="K64" i="3"/>
  <c r="I64" i="3" s="1"/>
  <c r="X63" i="3"/>
  <c r="K63" i="3"/>
  <c r="I63" i="3"/>
  <c r="X62" i="3"/>
  <c r="K62" i="3"/>
  <c r="I62" i="3"/>
  <c r="X61" i="3"/>
  <c r="K61" i="3"/>
  <c r="I61" i="3"/>
  <c r="X60" i="3"/>
  <c r="K60" i="3"/>
  <c r="I60" i="3" s="1"/>
  <c r="X59" i="3"/>
  <c r="K59" i="3"/>
  <c r="I59" i="3"/>
  <c r="X58" i="3"/>
  <c r="K58" i="3"/>
  <c r="I58" i="3"/>
  <c r="X57" i="3"/>
  <c r="K57" i="3"/>
  <c r="I57" i="3"/>
  <c r="X56" i="3"/>
  <c r="K56" i="3"/>
  <c r="I56" i="3" s="1"/>
  <c r="X55" i="3"/>
  <c r="K55" i="3"/>
  <c r="I55" i="3"/>
  <c r="X54" i="3"/>
  <c r="K54" i="3"/>
  <c r="I54" i="3"/>
  <c r="X53" i="3"/>
  <c r="K53" i="3"/>
  <c r="I53" i="3"/>
  <c r="X52" i="3"/>
  <c r="K52" i="3"/>
  <c r="I52" i="3" s="1"/>
  <c r="X51" i="3"/>
  <c r="K51" i="3"/>
  <c r="I51" i="3"/>
  <c r="X50" i="3"/>
  <c r="K50" i="3"/>
  <c r="I50" i="3"/>
  <c r="X49" i="3"/>
  <c r="K49" i="3"/>
  <c r="I49" i="3"/>
  <c r="X48" i="3"/>
  <c r="K48" i="3"/>
  <c r="I48" i="3" s="1"/>
  <c r="X47" i="3"/>
  <c r="K47" i="3"/>
  <c r="I47" i="3" s="1"/>
  <c r="X46" i="3"/>
  <c r="K46" i="3"/>
  <c r="I46" i="3"/>
  <c r="X45" i="3"/>
  <c r="K45" i="3"/>
  <c r="I45" i="3"/>
  <c r="X44" i="3"/>
  <c r="K44" i="3"/>
  <c r="I44" i="3" s="1"/>
  <c r="X43" i="3"/>
  <c r="K43" i="3"/>
  <c r="I43" i="3" s="1"/>
  <c r="X42" i="3"/>
  <c r="K42" i="3"/>
  <c r="I42" i="3"/>
  <c r="X41" i="3"/>
  <c r="K41" i="3"/>
  <c r="I41" i="3"/>
  <c r="X40" i="3"/>
  <c r="K40" i="3"/>
  <c r="I40" i="3" s="1"/>
  <c r="X39" i="3"/>
  <c r="K39" i="3"/>
  <c r="I39" i="3" s="1"/>
  <c r="X38" i="3"/>
  <c r="K38" i="3"/>
  <c r="I38" i="3"/>
  <c r="X37" i="3"/>
  <c r="K37" i="3"/>
  <c r="I37" i="3"/>
  <c r="X36" i="3"/>
  <c r="K36" i="3"/>
  <c r="I36" i="3" s="1"/>
  <c r="X35" i="3"/>
  <c r="K35" i="3"/>
  <c r="I35" i="3"/>
  <c r="X34" i="3"/>
  <c r="K34" i="3"/>
  <c r="I34" i="3"/>
  <c r="X33" i="3"/>
  <c r="K33" i="3"/>
  <c r="I33" i="3"/>
  <c r="X32" i="3"/>
  <c r="K32" i="3"/>
  <c r="I32" i="3" s="1"/>
  <c r="X31" i="3"/>
  <c r="K31" i="3"/>
  <c r="I31" i="3" s="1"/>
  <c r="X30" i="3"/>
  <c r="K30" i="3"/>
  <c r="I30" i="3"/>
  <c r="X29" i="3"/>
  <c r="K29" i="3"/>
  <c r="I29" i="3"/>
  <c r="X28" i="3"/>
  <c r="K28" i="3"/>
  <c r="I28" i="3" s="1"/>
  <c r="X27" i="3"/>
  <c r="K27" i="3"/>
  <c r="I27" i="3" s="1"/>
  <c r="X26" i="3"/>
  <c r="K26" i="3"/>
  <c r="I26" i="3"/>
  <c r="X25" i="3"/>
  <c r="K25" i="3"/>
  <c r="I25" i="3"/>
  <c r="X24" i="3"/>
  <c r="K24" i="3"/>
  <c r="I24" i="3" s="1"/>
  <c r="X23" i="3"/>
  <c r="K23" i="3"/>
  <c r="I23" i="3" s="1"/>
  <c r="X22" i="3"/>
  <c r="K22" i="3"/>
  <c r="I22" i="3"/>
  <c r="X21" i="3"/>
  <c r="K21" i="3"/>
  <c r="I21" i="3"/>
  <c r="X20" i="3"/>
  <c r="K20" i="3"/>
  <c r="I20" i="3" s="1"/>
  <c r="X19" i="3"/>
  <c r="K19" i="3"/>
  <c r="I19" i="3"/>
  <c r="X18" i="3"/>
  <c r="K18" i="3"/>
  <c r="I18" i="3"/>
  <c r="X17" i="3"/>
  <c r="K17" i="3"/>
  <c r="I17" i="3"/>
  <c r="X16" i="3"/>
  <c r="K16" i="3"/>
  <c r="I16" i="3" s="1"/>
  <c r="X15" i="3"/>
  <c r="K15" i="3"/>
  <c r="I15" i="3"/>
  <c r="X14" i="3"/>
  <c r="K14" i="3"/>
  <c r="I14" i="3"/>
  <c r="X13" i="3"/>
  <c r="K13" i="3"/>
  <c r="I13" i="3"/>
  <c r="X12" i="3"/>
  <c r="K12" i="3"/>
  <c r="I12" i="3" s="1"/>
  <c r="X11" i="3"/>
  <c r="K11" i="3"/>
  <c r="I11" i="3" s="1"/>
  <c r="X10" i="3"/>
  <c r="K10" i="3"/>
  <c r="I10" i="3"/>
  <c r="X9" i="3"/>
  <c r="K9" i="3"/>
  <c r="I9" i="3"/>
  <c r="X8" i="3"/>
  <c r="K8" i="3"/>
  <c r="I8" i="3" s="1"/>
  <c r="V6" i="3"/>
  <c r="U6" i="3"/>
  <c r="T6" i="3"/>
  <c r="S6" i="3"/>
  <c r="R6" i="3"/>
  <c r="Q6" i="3"/>
  <c r="P6" i="3"/>
  <c r="O6" i="3"/>
  <c r="N6" i="3"/>
  <c r="M6" i="3"/>
  <c r="K6" i="3" s="1"/>
  <c r="I6" i="3" s="1"/>
  <c r="L6" i="3"/>
  <c r="J6" i="3"/>
  <c r="G227" i="2"/>
  <c r="E227" i="2" s="1"/>
  <c r="G226" i="2"/>
  <c r="E226" i="2"/>
  <c r="G225" i="2"/>
  <c r="E225" i="2" s="1"/>
  <c r="R224" i="2"/>
  <c r="Q224" i="2"/>
  <c r="P224" i="2"/>
  <c r="O224" i="2"/>
  <c r="N224" i="2"/>
  <c r="M224" i="2"/>
  <c r="L224" i="2"/>
  <c r="K224" i="2"/>
  <c r="J224" i="2"/>
  <c r="I224" i="2"/>
  <c r="G224" i="2" s="1"/>
  <c r="H224" i="2"/>
  <c r="F224" i="2"/>
  <c r="E224" i="2"/>
  <c r="G223" i="2"/>
  <c r="E223" i="2" s="1"/>
  <c r="G222" i="2"/>
  <c r="E222" i="2"/>
  <c r="G221" i="2"/>
  <c r="E221" i="2" s="1"/>
  <c r="G220" i="2"/>
  <c r="E220" i="2"/>
  <c r="R219" i="2"/>
  <c r="Q219" i="2"/>
  <c r="P219" i="2"/>
  <c r="O219" i="2"/>
  <c r="N219" i="2"/>
  <c r="M219" i="2"/>
  <c r="L219" i="2"/>
  <c r="K219" i="2"/>
  <c r="J219" i="2"/>
  <c r="I219" i="2"/>
  <c r="H219" i="2"/>
  <c r="G219" i="2"/>
  <c r="E219" i="2" s="1"/>
  <c r="F219" i="2"/>
  <c r="G218" i="2"/>
  <c r="E218" i="2"/>
  <c r="G217" i="2"/>
  <c r="E217" i="2" s="1"/>
  <c r="R216" i="2"/>
  <c r="Q216" i="2"/>
  <c r="P216" i="2"/>
  <c r="O216" i="2"/>
  <c r="N216" i="2"/>
  <c r="M216" i="2"/>
  <c r="L216" i="2"/>
  <c r="K216" i="2"/>
  <c r="J216" i="2"/>
  <c r="I216" i="2"/>
  <c r="G216" i="2" s="1"/>
  <c r="E216" i="2" s="1"/>
  <c r="H216" i="2"/>
  <c r="F216" i="2"/>
  <c r="G215" i="2"/>
  <c r="E215" i="2" s="1"/>
  <c r="G214" i="2"/>
  <c r="E214" i="2"/>
  <c r="R213" i="2"/>
  <c r="Q213" i="2"/>
  <c r="P213" i="2"/>
  <c r="O213" i="2"/>
  <c r="N213" i="2"/>
  <c r="M213" i="2"/>
  <c r="L213" i="2"/>
  <c r="K213" i="2"/>
  <c r="J213" i="2"/>
  <c r="I213" i="2"/>
  <c r="H213" i="2"/>
  <c r="G213" i="2"/>
  <c r="E213" i="2" s="1"/>
  <c r="F213" i="2"/>
  <c r="G212" i="2"/>
  <c r="E212" i="2"/>
  <c r="G211" i="2"/>
  <c r="E211" i="2" s="1"/>
  <c r="R210" i="2"/>
  <c r="Q210" i="2"/>
  <c r="P210" i="2"/>
  <c r="O210" i="2"/>
  <c r="N210" i="2"/>
  <c r="M210" i="2"/>
  <c r="L210" i="2"/>
  <c r="K210" i="2"/>
  <c r="J210" i="2"/>
  <c r="I210" i="2"/>
  <c r="G210" i="2" s="1"/>
  <c r="E210" i="2" s="1"/>
  <c r="H210" i="2"/>
  <c r="F210" i="2"/>
  <c r="G209" i="2"/>
  <c r="E209" i="2" s="1"/>
  <c r="G208" i="2"/>
  <c r="E208" i="2"/>
  <c r="R207" i="2"/>
  <c r="Q207" i="2"/>
  <c r="P207" i="2"/>
  <c r="O207" i="2"/>
  <c r="N207" i="2"/>
  <c r="M207" i="2"/>
  <c r="L207" i="2"/>
  <c r="K207" i="2"/>
  <c r="J207" i="2"/>
  <c r="I207" i="2"/>
  <c r="H207" i="2"/>
  <c r="G207" i="2"/>
  <c r="E207" i="2" s="1"/>
  <c r="F207" i="2"/>
  <c r="G206" i="2"/>
  <c r="E206" i="2"/>
  <c r="G205" i="2"/>
  <c r="E205" i="2" s="1"/>
  <c r="R204" i="2"/>
  <c r="Q204" i="2"/>
  <c r="P204" i="2"/>
  <c r="P203" i="2" s="1"/>
  <c r="P202" i="2" s="1"/>
  <c r="O204" i="2"/>
  <c r="N204" i="2"/>
  <c r="M204" i="2"/>
  <c r="L204" i="2"/>
  <c r="L203" i="2" s="1"/>
  <c r="L202" i="2" s="1"/>
  <c r="K204" i="2"/>
  <c r="J204" i="2"/>
  <c r="I204" i="2"/>
  <c r="H204" i="2"/>
  <c r="H203" i="2" s="1"/>
  <c r="H202" i="2" s="1"/>
  <c r="F204" i="2"/>
  <c r="R203" i="2"/>
  <c r="R202" i="2" s="1"/>
  <c r="O203" i="2"/>
  <c r="O202" i="2" s="1"/>
  <c r="N203" i="2"/>
  <c r="K203" i="2"/>
  <c r="K202" i="2" s="1"/>
  <c r="J203" i="2"/>
  <c r="J202" i="2" s="1"/>
  <c r="F203" i="2"/>
  <c r="F202" i="2" s="1"/>
  <c r="N202" i="2"/>
  <c r="G201" i="2"/>
  <c r="E201" i="2" s="1"/>
  <c r="G200" i="2"/>
  <c r="E200" i="2" s="1"/>
  <c r="G199" i="2"/>
  <c r="E199" i="2" s="1"/>
  <c r="G198" i="2"/>
  <c r="E198" i="2" s="1"/>
  <c r="R197" i="2"/>
  <c r="R196" i="2" s="1"/>
  <c r="Q197" i="2"/>
  <c r="P197" i="2"/>
  <c r="P196" i="2" s="1"/>
  <c r="O197" i="2"/>
  <c r="O196" i="2" s="1"/>
  <c r="N197" i="2"/>
  <c r="M197" i="2"/>
  <c r="L197" i="2"/>
  <c r="K197" i="2"/>
  <c r="K196" i="2" s="1"/>
  <c r="J197" i="2"/>
  <c r="I197" i="2"/>
  <c r="H197" i="2"/>
  <c r="H196" i="2" s="1"/>
  <c r="F197" i="2"/>
  <c r="Q196" i="2"/>
  <c r="N196" i="2"/>
  <c r="M196" i="2"/>
  <c r="L196" i="2"/>
  <c r="J196" i="2"/>
  <c r="I196" i="2"/>
  <c r="F196" i="2"/>
  <c r="G195" i="2"/>
  <c r="E195" i="2" s="1"/>
  <c r="G194" i="2"/>
  <c r="E194" i="2"/>
  <c r="G193" i="2"/>
  <c r="E193" i="2" s="1"/>
  <c r="G192" i="2"/>
  <c r="E192" i="2" s="1"/>
  <c r="G191" i="2"/>
  <c r="E191" i="2" s="1"/>
  <c r="G190" i="2"/>
  <c r="E190" i="2" s="1"/>
  <c r="G189" i="2"/>
  <c r="E189" i="2" s="1"/>
  <c r="G188" i="2"/>
  <c r="E188" i="2" s="1"/>
  <c r="G187" i="2"/>
  <c r="E187" i="2" s="1"/>
  <c r="G186" i="2"/>
  <c r="E186" i="2"/>
  <c r="R185" i="2"/>
  <c r="Q185" i="2"/>
  <c r="P185" i="2"/>
  <c r="O185" i="2"/>
  <c r="O182" i="2" s="1"/>
  <c r="N185" i="2"/>
  <c r="N182" i="2" s="1"/>
  <c r="M185" i="2"/>
  <c r="L185" i="2"/>
  <c r="K185" i="2"/>
  <c r="K182" i="2" s="1"/>
  <c r="J185" i="2"/>
  <c r="J182" i="2" s="1"/>
  <c r="J172" i="2" s="1"/>
  <c r="I185" i="2"/>
  <c r="H185" i="2"/>
  <c r="F185" i="2"/>
  <c r="F182" i="2" s="1"/>
  <c r="G184" i="2"/>
  <c r="E184" i="2" s="1"/>
  <c r="G183" i="2"/>
  <c r="E183" i="2" s="1"/>
  <c r="R182" i="2"/>
  <c r="Q182" i="2"/>
  <c r="P182" i="2"/>
  <c r="M182" i="2"/>
  <c r="L182" i="2"/>
  <c r="I182" i="2"/>
  <c r="H182" i="2"/>
  <c r="G181" i="2"/>
  <c r="E181" i="2" s="1"/>
  <c r="G180" i="2"/>
  <c r="E180" i="2" s="1"/>
  <c r="G179" i="2"/>
  <c r="E179" i="2"/>
  <c r="G178" i="2"/>
  <c r="E178" i="2" s="1"/>
  <c r="R177" i="2"/>
  <c r="Q177" i="2"/>
  <c r="Q173" i="2" s="1"/>
  <c r="Q172" i="2" s="1"/>
  <c r="P177" i="2"/>
  <c r="O177" i="2"/>
  <c r="N177" i="2"/>
  <c r="M177" i="2"/>
  <c r="M173" i="2" s="1"/>
  <c r="L177" i="2"/>
  <c r="K177" i="2"/>
  <c r="J177" i="2"/>
  <c r="I177" i="2"/>
  <c r="H177" i="2"/>
  <c r="F177" i="2"/>
  <c r="G176" i="2"/>
  <c r="E176" i="2" s="1"/>
  <c r="G175" i="2"/>
  <c r="E175" i="2"/>
  <c r="G174" i="2"/>
  <c r="E174" i="2" s="1"/>
  <c r="R173" i="2"/>
  <c r="P173" i="2"/>
  <c r="P172" i="2" s="1"/>
  <c r="O173" i="2"/>
  <c r="N173" i="2"/>
  <c r="L173" i="2"/>
  <c r="L172" i="2" s="1"/>
  <c r="K173" i="2"/>
  <c r="J173" i="2"/>
  <c r="H173" i="2"/>
  <c r="F173" i="2"/>
  <c r="R172" i="2"/>
  <c r="O172" i="2"/>
  <c r="N172" i="2"/>
  <c r="K172" i="2"/>
  <c r="F172" i="2"/>
  <c r="G171" i="2"/>
  <c r="E171" i="2"/>
  <c r="G170" i="2"/>
  <c r="E170" i="2" s="1"/>
  <c r="G169" i="2"/>
  <c r="E169" i="2"/>
  <c r="G168" i="2"/>
  <c r="E168" i="2" s="1"/>
  <c r="G167" i="2"/>
  <c r="E167" i="2"/>
  <c r="G166" i="2"/>
  <c r="E166" i="2" s="1"/>
  <c r="G165" i="2"/>
  <c r="E165" i="2"/>
  <c r="R164" i="2"/>
  <c r="Q164" i="2"/>
  <c r="P164" i="2"/>
  <c r="O164" i="2"/>
  <c r="N164" i="2"/>
  <c r="M164" i="2"/>
  <c r="L164" i="2"/>
  <c r="K164" i="2"/>
  <c r="J164" i="2"/>
  <c r="G164" i="2" s="1"/>
  <c r="E164" i="2" s="1"/>
  <c r="I164" i="2"/>
  <c r="H164" i="2"/>
  <c r="F164" i="2"/>
  <c r="G163" i="2"/>
  <c r="E163" i="2"/>
  <c r="G162" i="2"/>
  <c r="E162" i="2" s="1"/>
  <c r="G161" i="2"/>
  <c r="E161" i="2"/>
  <c r="G160" i="2"/>
  <c r="E160" i="2" s="1"/>
  <c r="G159" i="2"/>
  <c r="E159" i="2"/>
  <c r="G158" i="2"/>
  <c r="E158" i="2" s="1"/>
  <c r="G157" i="2"/>
  <c r="E157" i="2"/>
  <c r="G156" i="2"/>
  <c r="E156" i="2" s="1"/>
  <c r="G155" i="2"/>
  <c r="E155" i="2"/>
  <c r="R154" i="2"/>
  <c r="Q154" i="2"/>
  <c r="P154" i="2"/>
  <c r="O154" i="2"/>
  <c r="N154" i="2"/>
  <c r="M154" i="2"/>
  <c r="L154" i="2"/>
  <c r="K154" i="2"/>
  <c r="J154" i="2"/>
  <c r="G154" i="2" s="1"/>
  <c r="E154" i="2" s="1"/>
  <c r="I154" i="2"/>
  <c r="H154" i="2"/>
  <c r="F154" i="2"/>
  <c r="G153" i="2"/>
  <c r="E153" i="2"/>
  <c r="G152" i="2"/>
  <c r="E152" i="2" s="1"/>
  <c r="G151" i="2"/>
  <c r="E151" i="2"/>
  <c r="G150" i="2"/>
  <c r="E150" i="2" s="1"/>
  <c r="G149" i="2"/>
  <c r="E149" i="2"/>
  <c r="G148" i="2"/>
  <c r="E148" i="2" s="1"/>
  <c r="G147" i="2"/>
  <c r="E147" i="2"/>
  <c r="G146" i="2"/>
  <c r="E146" i="2" s="1"/>
  <c r="R145" i="2"/>
  <c r="Q145" i="2"/>
  <c r="P145" i="2"/>
  <c r="O145" i="2"/>
  <c r="N145" i="2"/>
  <c r="M145" i="2"/>
  <c r="L145" i="2"/>
  <c r="K145" i="2"/>
  <c r="J145" i="2"/>
  <c r="I145" i="2"/>
  <c r="G145" i="2" s="1"/>
  <c r="H145" i="2"/>
  <c r="F145" i="2"/>
  <c r="E145" i="2"/>
  <c r="G144" i="2"/>
  <c r="E144" i="2" s="1"/>
  <c r="G143" i="2"/>
  <c r="E143" i="2"/>
  <c r="G142" i="2"/>
  <c r="E142" i="2" s="1"/>
  <c r="G141" i="2"/>
  <c r="E141" i="2"/>
  <c r="G140" i="2"/>
  <c r="E140" i="2" s="1"/>
  <c r="G139" i="2"/>
  <c r="E139" i="2"/>
  <c r="G138" i="2"/>
  <c r="E138" i="2" s="1"/>
  <c r="R137" i="2"/>
  <c r="Q137" i="2"/>
  <c r="P137" i="2"/>
  <c r="O137" i="2"/>
  <c r="N137" i="2"/>
  <c r="M137" i="2"/>
  <c r="L137" i="2"/>
  <c r="K137" i="2"/>
  <c r="J137" i="2"/>
  <c r="I137" i="2"/>
  <c r="G137" i="2" s="1"/>
  <c r="E137" i="2" s="1"/>
  <c r="H137" i="2"/>
  <c r="F137" i="2"/>
  <c r="G136" i="2"/>
  <c r="E136" i="2" s="1"/>
  <c r="G135" i="2"/>
  <c r="E135" i="2"/>
  <c r="G134" i="2"/>
  <c r="E134" i="2" s="1"/>
  <c r="G133" i="2"/>
  <c r="E133" i="2"/>
  <c r="G132" i="2"/>
  <c r="E132" i="2" s="1"/>
  <c r="G131" i="2"/>
  <c r="E131" i="2"/>
  <c r="R130" i="2"/>
  <c r="Q130" i="2"/>
  <c r="P130" i="2"/>
  <c r="O130" i="2"/>
  <c r="N130" i="2"/>
  <c r="M130" i="2"/>
  <c r="L130" i="2"/>
  <c r="K130" i="2"/>
  <c r="K100" i="2" s="1"/>
  <c r="K99" i="2" s="1"/>
  <c r="J130" i="2"/>
  <c r="I130" i="2"/>
  <c r="H130" i="2"/>
  <c r="G130" i="2"/>
  <c r="E130" i="2" s="1"/>
  <c r="F130" i="2"/>
  <c r="G129" i="2"/>
  <c r="E129" i="2"/>
  <c r="G128" i="2"/>
  <c r="E128" i="2" s="1"/>
  <c r="G127" i="2"/>
  <c r="E127" i="2"/>
  <c r="G126" i="2"/>
  <c r="E126" i="2" s="1"/>
  <c r="G125" i="2"/>
  <c r="E125" i="2"/>
  <c r="G124" i="2"/>
  <c r="E124" i="2" s="1"/>
  <c r="G123" i="2"/>
  <c r="E123" i="2"/>
  <c r="G122" i="2"/>
  <c r="E122" i="2" s="1"/>
  <c r="G121" i="2"/>
  <c r="E121" i="2"/>
  <c r="G120" i="2"/>
  <c r="E120" i="2" s="1"/>
  <c r="G119" i="2"/>
  <c r="E119" i="2"/>
  <c r="R118" i="2"/>
  <c r="Q118" i="2"/>
  <c r="P118" i="2"/>
  <c r="O118" i="2"/>
  <c r="N118" i="2"/>
  <c r="M118" i="2"/>
  <c r="L118" i="2"/>
  <c r="K118" i="2"/>
  <c r="J118" i="2"/>
  <c r="I118" i="2"/>
  <c r="H118" i="2"/>
  <c r="F118" i="2"/>
  <c r="G117" i="2"/>
  <c r="E117" i="2"/>
  <c r="G116" i="2"/>
  <c r="E116" i="2" s="1"/>
  <c r="R115" i="2"/>
  <c r="Q115" i="2"/>
  <c r="P115" i="2"/>
  <c r="O115" i="2"/>
  <c r="N115" i="2"/>
  <c r="M115" i="2"/>
  <c r="L115" i="2"/>
  <c r="K115" i="2"/>
  <c r="J115" i="2"/>
  <c r="I115" i="2"/>
  <c r="H115" i="2"/>
  <c r="F115" i="2"/>
  <c r="G114" i="2"/>
  <c r="E114" i="2" s="1"/>
  <c r="G113" i="2"/>
  <c r="E113" i="2" s="1"/>
  <c r="G112" i="2"/>
  <c r="E112" i="2" s="1"/>
  <c r="G111" i="2"/>
  <c r="E111" i="2" s="1"/>
  <c r="G110" i="2"/>
  <c r="E110" i="2" s="1"/>
  <c r="G109" i="2"/>
  <c r="E109" i="2"/>
  <c r="G108" i="2"/>
  <c r="E108" i="2" s="1"/>
  <c r="G107" i="2"/>
  <c r="E107" i="2"/>
  <c r="R106" i="2"/>
  <c r="R100" i="2" s="1"/>
  <c r="R99" i="2" s="1"/>
  <c r="Q106" i="2"/>
  <c r="P106" i="2"/>
  <c r="O106" i="2"/>
  <c r="O100" i="2" s="1"/>
  <c r="O99" i="2" s="1"/>
  <c r="N106" i="2"/>
  <c r="N100" i="2" s="1"/>
  <c r="M106" i="2"/>
  <c r="L106" i="2"/>
  <c r="K106" i="2"/>
  <c r="J106" i="2"/>
  <c r="G106" i="2" s="1"/>
  <c r="I106" i="2"/>
  <c r="H106" i="2"/>
  <c r="F106" i="2"/>
  <c r="F100" i="2" s="1"/>
  <c r="F99" i="2" s="1"/>
  <c r="G105" i="2"/>
  <c r="E105" i="2" s="1"/>
  <c r="G104" i="2"/>
  <c r="E104" i="2" s="1"/>
  <c r="G103" i="2"/>
  <c r="E103" i="2"/>
  <c r="G102" i="2"/>
  <c r="E102" i="2" s="1"/>
  <c r="R101" i="2"/>
  <c r="Q101" i="2"/>
  <c r="Q100" i="2" s="1"/>
  <c r="Q99" i="2" s="1"/>
  <c r="P101" i="2"/>
  <c r="P100" i="2" s="1"/>
  <c r="P99" i="2" s="1"/>
  <c r="O101" i="2"/>
  <c r="N101" i="2"/>
  <c r="M101" i="2"/>
  <c r="M100" i="2" s="1"/>
  <c r="L101" i="2"/>
  <c r="K101" i="2"/>
  <c r="J101" i="2"/>
  <c r="I101" i="2"/>
  <c r="H101" i="2"/>
  <c r="H100" i="2" s="1"/>
  <c r="F101" i="2"/>
  <c r="L100" i="2"/>
  <c r="L99" i="2" s="1"/>
  <c r="N99" i="2"/>
  <c r="G98" i="2"/>
  <c r="E98" i="2" s="1"/>
  <c r="G97" i="2"/>
  <c r="E97" i="2"/>
  <c r="R96" i="2"/>
  <c r="Q96" i="2"/>
  <c r="P96" i="2"/>
  <c r="O96" i="2"/>
  <c r="O95" i="2" s="1"/>
  <c r="N96" i="2"/>
  <c r="N95" i="2" s="1"/>
  <c r="M96" i="2"/>
  <c r="L96" i="2"/>
  <c r="K96" i="2"/>
  <c r="K95" i="2" s="1"/>
  <c r="J96" i="2"/>
  <c r="I96" i="2"/>
  <c r="H96" i="2"/>
  <c r="F96" i="2"/>
  <c r="F95" i="2" s="1"/>
  <c r="R95" i="2"/>
  <c r="Q95" i="2"/>
  <c r="P95" i="2"/>
  <c r="M95" i="2"/>
  <c r="L95" i="2"/>
  <c r="I95" i="2"/>
  <c r="H95" i="2"/>
  <c r="G94" i="2"/>
  <c r="E94" i="2" s="1"/>
  <c r="G93" i="2"/>
  <c r="E93" i="2" s="1"/>
  <c r="G92" i="2"/>
  <c r="E92" i="2" s="1"/>
  <c r="G91" i="2"/>
  <c r="E91" i="2"/>
  <c r="G90" i="2"/>
  <c r="E90" i="2" s="1"/>
  <c r="G89" i="2"/>
  <c r="E89" i="2"/>
  <c r="G88" i="2"/>
  <c r="E88" i="2" s="1"/>
  <c r="G87" i="2"/>
  <c r="E87" i="2"/>
  <c r="G86" i="2"/>
  <c r="E86" i="2" s="1"/>
  <c r="G85" i="2"/>
  <c r="E85" i="2" s="1"/>
  <c r="R84" i="2"/>
  <c r="Q84" i="2"/>
  <c r="P84" i="2"/>
  <c r="P81" i="2" s="1"/>
  <c r="O84" i="2"/>
  <c r="O81" i="2" s="1"/>
  <c r="N84" i="2"/>
  <c r="N81" i="2" s="1"/>
  <c r="M84" i="2"/>
  <c r="L84" i="2"/>
  <c r="K84" i="2"/>
  <c r="K81" i="2" s="1"/>
  <c r="J84" i="2"/>
  <c r="G84" i="2" s="1"/>
  <c r="E84" i="2" s="1"/>
  <c r="I84" i="2"/>
  <c r="H84" i="2"/>
  <c r="H81" i="2" s="1"/>
  <c r="F84" i="2"/>
  <c r="G83" i="2"/>
  <c r="E83" i="2" s="1"/>
  <c r="G82" i="2"/>
  <c r="E82" i="2" s="1"/>
  <c r="R81" i="2"/>
  <c r="Q81" i="2"/>
  <c r="M81" i="2"/>
  <c r="L81" i="2"/>
  <c r="J81" i="2"/>
  <c r="J67" i="2" s="1"/>
  <c r="I81" i="2"/>
  <c r="F81" i="2"/>
  <c r="G80" i="2"/>
  <c r="E80" i="2" s="1"/>
  <c r="G79" i="2"/>
  <c r="E79" i="2"/>
  <c r="G78" i="2"/>
  <c r="E78" i="2" s="1"/>
  <c r="G77" i="2"/>
  <c r="E77" i="2"/>
  <c r="G76" i="2"/>
  <c r="E76" i="2" s="1"/>
  <c r="G75" i="2"/>
  <c r="E75" i="2" s="1"/>
  <c r="G74" i="2"/>
  <c r="E74" i="2"/>
  <c r="G73" i="2"/>
  <c r="E73" i="2" s="1"/>
  <c r="R72" i="2"/>
  <c r="Q72" i="2"/>
  <c r="Q68" i="2" s="1"/>
  <c r="Q67" i="2" s="1"/>
  <c r="P72" i="2"/>
  <c r="O72" i="2"/>
  <c r="N72" i="2"/>
  <c r="M72" i="2"/>
  <c r="M68" i="2" s="1"/>
  <c r="M67" i="2" s="1"/>
  <c r="L72" i="2"/>
  <c r="K72" i="2"/>
  <c r="J72" i="2"/>
  <c r="I72" i="2"/>
  <c r="G72" i="2" s="1"/>
  <c r="H72" i="2"/>
  <c r="F72" i="2"/>
  <c r="E72" i="2"/>
  <c r="G71" i="2"/>
  <c r="E71" i="2" s="1"/>
  <c r="G70" i="2"/>
  <c r="E70" i="2"/>
  <c r="G69" i="2"/>
  <c r="E69" i="2" s="1"/>
  <c r="R68" i="2"/>
  <c r="P68" i="2"/>
  <c r="O68" i="2"/>
  <c r="N68" i="2"/>
  <c r="L68" i="2"/>
  <c r="K68" i="2"/>
  <c r="J68" i="2"/>
  <c r="H68" i="2"/>
  <c r="H67" i="2" s="1"/>
  <c r="F68" i="2"/>
  <c r="R67" i="2"/>
  <c r="O67" i="2"/>
  <c r="N67" i="2"/>
  <c r="K67" i="2"/>
  <c r="F67" i="2"/>
  <c r="G66" i="2"/>
  <c r="E66" i="2"/>
  <c r="G65" i="2"/>
  <c r="E65" i="2" s="1"/>
  <c r="G64" i="2"/>
  <c r="E64" i="2"/>
  <c r="R63" i="2"/>
  <c r="Q63" i="2"/>
  <c r="P63" i="2"/>
  <c r="O63" i="2"/>
  <c r="N63" i="2"/>
  <c r="M63" i="2"/>
  <c r="L63" i="2"/>
  <c r="K63" i="2"/>
  <c r="J63" i="2"/>
  <c r="I63" i="2"/>
  <c r="H63" i="2"/>
  <c r="G63" i="2"/>
  <c r="E63" i="2" s="1"/>
  <c r="F63" i="2"/>
  <c r="G62" i="2"/>
  <c r="E62" i="2"/>
  <c r="G61" i="2"/>
  <c r="E61" i="2" s="1"/>
  <c r="G60" i="2"/>
  <c r="E60" i="2"/>
  <c r="G59" i="2"/>
  <c r="E59" i="2" s="1"/>
  <c r="G58" i="2"/>
  <c r="E58" i="2"/>
  <c r="G57" i="2"/>
  <c r="E57" i="2" s="1"/>
  <c r="G56" i="2"/>
  <c r="E56" i="2"/>
  <c r="R55" i="2"/>
  <c r="Q55" i="2"/>
  <c r="P55" i="2"/>
  <c r="O55" i="2"/>
  <c r="N55" i="2"/>
  <c r="M55" i="2"/>
  <c r="L55" i="2"/>
  <c r="K55" i="2"/>
  <c r="K15" i="2" s="1"/>
  <c r="K14" i="2" s="1"/>
  <c r="J55" i="2"/>
  <c r="I55" i="2"/>
  <c r="H55" i="2"/>
  <c r="G55" i="2"/>
  <c r="E55" i="2" s="1"/>
  <c r="F55" i="2"/>
  <c r="G54" i="2"/>
  <c r="E54" i="2"/>
  <c r="G53" i="2"/>
  <c r="E53" i="2" s="1"/>
  <c r="G52" i="2"/>
  <c r="E52" i="2"/>
  <c r="G51" i="2"/>
  <c r="E51" i="2" s="1"/>
  <c r="G50" i="2"/>
  <c r="E50" i="2"/>
  <c r="G49" i="2"/>
  <c r="E49" i="2" s="1"/>
  <c r="G48" i="2"/>
  <c r="E48" i="2"/>
  <c r="G47" i="2"/>
  <c r="E47" i="2" s="1"/>
  <c r="R46" i="2"/>
  <c r="Q46" i="2"/>
  <c r="P46" i="2"/>
  <c r="O46" i="2"/>
  <c r="N46" i="2"/>
  <c r="M46" i="2"/>
  <c r="L46" i="2"/>
  <c r="K46" i="2"/>
  <c r="J46" i="2"/>
  <c r="I46" i="2"/>
  <c r="G46" i="2" s="1"/>
  <c r="E46" i="2" s="1"/>
  <c r="H46" i="2"/>
  <c r="F46" i="2"/>
  <c r="G45" i="2"/>
  <c r="E45" i="2" s="1"/>
  <c r="G44" i="2"/>
  <c r="E44" i="2"/>
  <c r="G43" i="2"/>
  <c r="E43" i="2" s="1"/>
  <c r="G42" i="2"/>
  <c r="E42" i="2"/>
  <c r="G41" i="2"/>
  <c r="E41" i="2" s="1"/>
  <c r="G40" i="2"/>
  <c r="E40" i="2"/>
  <c r="G39" i="2"/>
  <c r="E39" i="2" s="1"/>
  <c r="G38" i="2"/>
  <c r="E38" i="2"/>
  <c r="G37" i="2"/>
  <c r="E37" i="2" s="1"/>
  <c r="G36" i="2"/>
  <c r="E36" i="2"/>
  <c r="G35" i="2"/>
  <c r="E35" i="2" s="1"/>
  <c r="G34" i="2"/>
  <c r="E34" i="2"/>
  <c r="G33" i="2"/>
  <c r="E33" i="2" s="1"/>
  <c r="G32" i="2"/>
  <c r="E32" i="2"/>
  <c r="G31" i="2"/>
  <c r="E31" i="2" s="1"/>
  <c r="G30" i="2"/>
  <c r="E30" i="2"/>
  <c r="G29" i="2"/>
  <c r="E29" i="2" s="1"/>
  <c r="G28" i="2"/>
  <c r="E28" i="2"/>
  <c r="G27" i="2"/>
  <c r="E27" i="2" s="1"/>
  <c r="G26" i="2"/>
  <c r="E26" i="2"/>
  <c r="G25" i="2"/>
  <c r="E25" i="2" s="1"/>
  <c r="G24" i="2"/>
  <c r="E24" i="2"/>
  <c r="G23" i="2"/>
  <c r="E23" i="2" s="1"/>
  <c r="G22" i="2"/>
  <c r="E22" i="2"/>
  <c r="G21" i="2"/>
  <c r="E21" i="2" s="1"/>
  <c r="G20" i="2"/>
  <c r="E20" i="2"/>
  <c r="G19" i="2"/>
  <c r="E19" i="2" s="1"/>
  <c r="G18" i="2"/>
  <c r="E18" i="2"/>
  <c r="G17" i="2"/>
  <c r="E17" i="2" s="1"/>
  <c r="R16" i="2"/>
  <c r="Q16" i="2"/>
  <c r="Q15" i="2" s="1"/>
  <c r="Q14" i="2" s="1"/>
  <c r="P16" i="2"/>
  <c r="P15" i="2" s="1"/>
  <c r="O16" i="2"/>
  <c r="N16" i="2"/>
  <c r="M16" i="2"/>
  <c r="M15" i="2" s="1"/>
  <c r="L16" i="2"/>
  <c r="L15" i="2" s="1"/>
  <c r="K16" i="2"/>
  <c r="J16" i="2"/>
  <c r="I16" i="2"/>
  <c r="H16" i="2"/>
  <c r="H15" i="2" s="1"/>
  <c r="F16" i="2"/>
  <c r="R15" i="2"/>
  <c r="R14" i="2" s="1"/>
  <c r="O15" i="2"/>
  <c r="O14" i="2" s="1"/>
  <c r="N15" i="2"/>
  <c r="J15" i="2"/>
  <c r="F15" i="2"/>
  <c r="F14" i="2" s="1"/>
  <c r="H14" i="2"/>
  <c r="G257" i="1"/>
  <c r="E257" i="1" s="1"/>
  <c r="G256" i="1"/>
  <c r="E256" i="1"/>
  <c r="G255" i="1"/>
  <c r="E255" i="1" s="1"/>
  <c r="R254" i="1"/>
  <c r="Q254" i="1"/>
  <c r="P254" i="1"/>
  <c r="O254" i="1"/>
  <c r="N254" i="1"/>
  <c r="M254" i="1"/>
  <c r="L254" i="1"/>
  <c r="K254" i="1"/>
  <c r="J254" i="1"/>
  <c r="I254" i="1"/>
  <c r="H254" i="1"/>
  <c r="F254" i="1"/>
  <c r="G253" i="1"/>
  <c r="E253" i="1" s="1"/>
  <c r="G252" i="1"/>
  <c r="E252" i="1"/>
  <c r="G251" i="1"/>
  <c r="E251" i="1" s="1"/>
  <c r="G250" i="1"/>
  <c r="E250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E249" i="1" s="1"/>
  <c r="F249" i="1"/>
  <c r="G248" i="1"/>
  <c r="E248" i="1"/>
  <c r="G247" i="1"/>
  <c r="E247" i="1" s="1"/>
  <c r="R246" i="1"/>
  <c r="Q246" i="1"/>
  <c r="P246" i="1"/>
  <c r="O246" i="1"/>
  <c r="N246" i="1"/>
  <c r="M246" i="1"/>
  <c r="L246" i="1"/>
  <c r="K246" i="1"/>
  <c r="J246" i="1"/>
  <c r="I246" i="1"/>
  <c r="G246" i="1" s="1"/>
  <c r="E246" i="1" s="1"/>
  <c r="H246" i="1"/>
  <c r="F246" i="1"/>
  <c r="G245" i="1"/>
  <c r="E245" i="1" s="1"/>
  <c r="G244" i="1"/>
  <c r="E244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E243" i="1" s="1"/>
  <c r="F243" i="1"/>
  <c r="G242" i="1"/>
  <c r="E242" i="1" s="1"/>
  <c r="G241" i="1"/>
  <c r="E241" i="1" s="1"/>
  <c r="R240" i="1"/>
  <c r="Q240" i="1"/>
  <c r="P240" i="1"/>
  <c r="O240" i="1"/>
  <c r="N240" i="1"/>
  <c r="M240" i="1"/>
  <c r="L240" i="1"/>
  <c r="K240" i="1"/>
  <c r="J240" i="1"/>
  <c r="I240" i="1"/>
  <c r="G240" i="1" s="1"/>
  <c r="E240" i="1" s="1"/>
  <c r="H240" i="1"/>
  <c r="F240" i="1"/>
  <c r="G239" i="1"/>
  <c r="E239" i="1" s="1"/>
  <c r="G238" i="1"/>
  <c r="E238" i="1"/>
  <c r="R237" i="1"/>
  <c r="Q237" i="1"/>
  <c r="P237" i="1"/>
  <c r="O237" i="1"/>
  <c r="N237" i="1"/>
  <c r="M237" i="1"/>
  <c r="L237" i="1"/>
  <c r="K237" i="1"/>
  <c r="K233" i="1" s="1"/>
  <c r="K232" i="1" s="1"/>
  <c r="J237" i="1"/>
  <c r="I237" i="1"/>
  <c r="H237" i="1"/>
  <c r="G237" i="1"/>
  <c r="E237" i="1" s="1"/>
  <c r="F237" i="1"/>
  <c r="G236" i="1"/>
  <c r="E236" i="1" s="1"/>
  <c r="G235" i="1"/>
  <c r="E235" i="1" s="1"/>
  <c r="R234" i="1"/>
  <c r="Q234" i="1"/>
  <c r="Q233" i="1" s="1"/>
  <c r="P234" i="1"/>
  <c r="O234" i="1"/>
  <c r="N234" i="1"/>
  <c r="M234" i="1"/>
  <c r="M233" i="1" s="1"/>
  <c r="M232" i="1" s="1"/>
  <c r="L234" i="1"/>
  <c r="K234" i="1"/>
  <c r="J234" i="1"/>
  <c r="J233" i="1" s="1"/>
  <c r="J232" i="1" s="1"/>
  <c r="I234" i="1"/>
  <c r="H234" i="1"/>
  <c r="F234" i="1"/>
  <c r="F233" i="1" s="1"/>
  <c r="F232" i="1" s="1"/>
  <c r="R233" i="1"/>
  <c r="R232" i="1" s="1"/>
  <c r="P233" i="1"/>
  <c r="O233" i="1"/>
  <c r="O232" i="1" s="1"/>
  <c r="N233" i="1"/>
  <c r="N232" i="1" s="1"/>
  <c r="L233" i="1"/>
  <c r="H233" i="1"/>
  <c r="H232" i="1" s="1"/>
  <c r="Q232" i="1"/>
  <c r="P232" i="1"/>
  <c r="L232" i="1"/>
  <c r="G226" i="1"/>
  <c r="E226" i="1" s="1"/>
  <c r="G225" i="1"/>
  <c r="E225" i="1"/>
  <c r="G224" i="1"/>
  <c r="E224" i="1" s="1"/>
  <c r="G223" i="1"/>
  <c r="E223" i="1"/>
  <c r="R222" i="1"/>
  <c r="R221" i="1" s="1"/>
  <c r="Q222" i="1"/>
  <c r="P222" i="1"/>
  <c r="O222" i="1"/>
  <c r="O221" i="1" s="1"/>
  <c r="N222" i="1"/>
  <c r="M222" i="1"/>
  <c r="L222" i="1"/>
  <c r="K222" i="1"/>
  <c r="K221" i="1" s="1"/>
  <c r="J222" i="1"/>
  <c r="G222" i="1" s="1"/>
  <c r="E222" i="1" s="1"/>
  <c r="I222" i="1"/>
  <c r="H222" i="1"/>
  <c r="F222" i="1"/>
  <c r="F221" i="1" s="1"/>
  <c r="Q221" i="1"/>
  <c r="P221" i="1"/>
  <c r="N221" i="1"/>
  <c r="M221" i="1"/>
  <c r="L221" i="1"/>
  <c r="I221" i="1"/>
  <c r="H221" i="1"/>
  <c r="G220" i="1"/>
  <c r="E220" i="1" s="1"/>
  <c r="G219" i="1"/>
  <c r="E219" i="1" s="1"/>
  <c r="G218" i="1"/>
  <c r="E218" i="1" s="1"/>
  <c r="G217" i="1"/>
  <c r="E217" i="1" s="1"/>
  <c r="G216" i="1"/>
  <c r="E216" i="1" s="1"/>
  <c r="G215" i="1"/>
  <c r="E215" i="1"/>
  <c r="G214" i="1"/>
  <c r="E214" i="1" s="1"/>
  <c r="G213" i="1"/>
  <c r="E213" i="1"/>
  <c r="G212" i="1"/>
  <c r="E212" i="1" s="1"/>
  <c r="G211" i="1"/>
  <c r="E211" i="1" s="1"/>
  <c r="R210" i="1"/>
  <c r="Q210" i="1"/>
  <c r="P210" i="1"/>
  <c r="O210" i="1"/>
  <c r="O207" i="1" s="1"/>
  <c r="N210" i="1"/>
  <c r="N207" i="1" s="1"/>
  <c r="M210" i="1"/>
  <c r="L210" i="1"/>
  <c r="K210" i="1"/>
  <c r="K207" i="1" s="1"/>
  <c r="J210" i="1"/>
  <c r="G210" i="1" s="1"/>
  <c r="E210" i="1" s="1"/>
  <c r="I210" i="1"/>
  <c r="H210" i="1"/>
  <c r="H207" i="1" s="1"/>
  <c r="H194" i="1" s="1"/>
  <c r="F210" i="1"/>
  <c r="G209" i="1"/>
  <c r="E209" i="1" s="1"/>
  <c r="G208" i="1"/>
  <c r="E208" i="1" s="1"/>
  <c r="R207" i="1"/>
  <c r="Q207" i="1"/>
  <c r="P207" i="1"/>
  <c r="M207" i="1"/>
  <c r="L207" i="1"/>
  <c r="J207" i="1"/>
  <c r="I207" i="1"/>
  <c r="F207" i="1"/>
  <c r="G206" i="1"/>
  <c r="E206" i="1" s="1"/>
  <c r="G202" i="1"/>
  <c r="E202" i="1"/>
  <c r="G201" i="1"/>
  <c r="E201" i="1" s="1"/>
  <c r="G200" i="1"/>
  <c r="E200" i="1"/>
  <c r="R199" i="1"/>
  <c r="R195" i="1" s="1"/>
  <c r="R194" i="1" s="1"/>
  <c r="Q199" i="1"/>
  <c r="P199" i="1"/>
  <c r="O199" i="1"/>
  <c r="N199" i="1"/>
  <c r="N195" i="1" s="1"/>
  <c r="M199" i="1"/>
  <c r="L199" i="1"/>
  <c r="K199" i="1"/>
  <c r="J199" i="1"/>
  <c r="J195" i="1" s="1"/>
  <c r="I199" i="1"/>
  <c r="H199" i="1"/>
  <c r="F199" i="1"/>
  <c r="F195" i="1" s="1"/>
  <c r="F194" i="1" s="1"/>
  <c r="G198" i="1"/>
  <c r="E198" i="1" s="1"/>
  <c r="G197" i="1"/>
  <c r="E197" i="1" s="1"/>
  <c r="G196" i="1"/>
  <c r="E196" i="1" s="1"/>
  <c r="Q195" i="1"/>
  <c r="P195" i="1"/>
  <c r="P194" i="1" s="1"/>
  <c r="O195" i="1"/>
  <c r="M195" i="1"/>
  <c r="L195" i="1"/>
  <c r="K195" i="1"/>
  <c r="I195" i="1"/>
  <c r="H195" i="1"/>
  <c r="Q194" i="1"/>
  <c r="M194" i="1"/>
  <c r="L194" i="1"/>
  <c r="I194" i="1"/>
  <c r="G193" i="1"/>
  <c r="E193" i="1" s="1"/>
  <c r="G192" i="1"/>
  <c r="E192" i="1"/>
  <c r="G191" i="1"/>
  <c r="E191" i="1" s="1"/>
  <c r="G190" i="1"/>
  <c r="E190" i="1"/>
  <c r="G189" i="1"/>
  <c r="E189" i="1" s="1"/>
  <c r="G188" i="1"/>
  <c r="E188" i="1" s="1"/>
  <c r="G187" i="1"/>
  <c r="E187" i="1" s="1"/>
  <c r="R186" i="1"/>
  <c r="Q186" i="1"/>
  <c r="P186" i="1"/>
  <c r="O186" i="1"/>
  <c r="N186" i="1"/>
  <c r="M186" i="1"/>
  <c r="L186" i="1"/>
  <c r="K186" i="1"/>
  <c r="J186" i="1"/>
  <c r="I186" i="1"/>
  <c r="H186" i="1"/>
  <c r="F186" i="1"/>
  <c r="G185" i="1"/>
  <c r="E185" i="1" s="1"/>
  <c r="G184" i="1"/>
  <c r="E184" i="1"/>
  <c r="G183" i="1"/>
  <c r="E183" i="1" s="1"/>
  <c r="G182" i="1"/>
  <c r="E182" i="1" s="1"/>
  <c r="G181" i="1"/>
  <c r="E181" i="1" s="1"/>
  <c r="G180" i="1"/>
  <c r="E180" i="1" s="1"/>
  <c r="G179" i="1"/>
  <c r="E179" i="1" s="1"/>
  <c r="G178" i="1"/>
  <c r="E178" i="1"/>
  <c r="G177" i="1"/>
  <c r="E177" i="1" s="1"/>
  <c r="R176" i="1"/>
  <c r="Q176" i="1"/>
  <c r="P176" i="1"/>
  <c r="O176" i="1"/>
  <c r="N176" i="1"/>
  <c r="M176" i="1"/>
  <c r="L176" i="1"/>
  <c r="K176" i="1"/>
  <c r="J176" i="1"/>
  <c r="I176" i="1"/>
  <c r="H176" i="1"/>
  <c r="F176" i="1"/>
  <c r="G175" i="1"/>
  <c r="E175" i="1" s="1"/>
  <c r="G174" i="1"/>
  <c r="E174" i="1" s="1"/>
  <c r="G173" i="1"/>
  <c r="E173" i="1" s="1"/>
  <c r="G172" i="1"/>
  <c r="E172" i="1"/>
  <c r="G168" i="1"/>
  <c r="E168" i="1" s="1"/>
  <c r="G167" i="1"/>
  <c r="E167" i="1"/>
  <c r="G166" i="1"/>
  <c r="E166" i="1" s="1"/>
  <c r="G165" i="1"/>
  <c r="E165" i="1" s="1"/>
  <c r="R164" i="1"/>
  <c r="Q164" i="1"/>
  <c r="P164" i="1"/>
  <c r="O164" i="1"/>
  <c r="N164" i="1"/>
  <c r="M164" i="1"/>
  <c r="L164" i="1"/>
  <c r="K164" i="1"/>
  <c r="J164" i="1"/>
  <c r="G164" i="1" s="1"/>
  <c r="E164" i="1" s="1"/>
  <c r="I164" i="1"/>
  <c r="H164" i="1"/>
  <c r="F164" i="1"/>
  <c r="G163" i="1"/>
  <c r="E163" i="1" s="1"/>
  <c r="G162" i="1"/>
  <c r="E162" i="1" s="1"/>
  <c r="G161" i="1"/>
  <c r="E161" i="1"/>
  <c r="G160" i="1"/>
  <c r="E160" i="1" s="1"/>
  <c r="G159" i="1"/>
  <c r="E159" i="1"/>
  <c r="G158" i="1"/>
  <c r="E158" i="1" s="1"/>
  <c r="G157" i="1"/>
  <c r="E157" i="1" s="1"/>
  <c r="R156" i="1"/>
  <c r="Q156" i="1"/>
  <c r="P156" i="1"/>
  <c r="O156" i="1"/>
  <c r="N156" i="1"/>
  <c r="M156" i="1"/>
  <c r="L156" i="1"/>
  <c r="K156" i="1"/>
  <c r="J156" i="1"/>
  <c r="G156" i="1" s="1"/>
  <c r="E156" i="1" s="1"/>
  <c r="I156" i="1"/>
  <c r="H156" i="1"/>
  <c r="F156" i="1"/>
  <c r="G155" i="1"/>
  <c r="E155" i="1" s="1"/>
  <c r="G154" i="1"/>
  <c r="E154" i="1" s="1"/>
  <c r="G153" i="1"/>
  <c r="E153" i="1"/>
  <c r="G152" i="1"/>
  <c r="E152" i="1" s="1"/>
  <c r="G151" i="1"/>
  <c r="E151" i="1"/>
  <c r="G150" i="1"/>
  <c r="E150" i="1" s="1"/>
  <c r="R149" i="1"/>
  <c r="R113" i="1" s="1"/>
  <c r="R112" i="1" s="1"/>
  <c r="Q149" i="1"/>
  <c r="P149" i="1"/>
  <c r="O149" i="1"/>
  <c r="N149" i="1"/>
  <c r="M149" i="1"/>
  <c r="L149" i="1"/>
  <c r="K149" i="1"/>
  <c r="J149" i="1"/>
  <c r="I149" i="1"/>
  <c r="H149" i="1"/>
  <c r="F149" i="1"/>
  <c r="G148" i="1"/>
  <c r="E148" i="1" s="1"/>
  <c r="G147" i="1"/>
  <c r="E147" i="1"/>
  <c r="G146" i="1"/>
  <c r="E146" i="1" s="1"/>
  <c r="G145" i="1"/>
  <c r="E145" i="1"/>
  <c r="G141" i="1"/>
  <c r="E141" i="1" s="1"/>
  <c r="G140" i="1"/>
  <c r="E140" i="1" s="1"/>
  <c r="G139" i="1"/>
  <c r="E139" i="1" s="1"/>
  <c r="G138" i="1"/>
  <c r="E138" i="1" s="1"/>
  <c r="G137" i="1"/>
  <c r="E137" i="1" s="1"/>
  <c r="G136" i="1"/>
  <c r="E136" i="1"/>
  <c r="G135" i="1"/>
  <c r="E135" i="1" s="1"/>
  <c r="R134" i="1"/>
  <c r="Q134" i="1"/>
  <c r="P134" i="1"/>
  <c r="O134" i="1"/>
  <c r="N134" i="1"/>
  <c r="M134" i="1"/>
  <c r="L134" i="1"/>
  <c r="K134" i="1"/>
  <c r="J134" i="1"/>
  <c r="I134" i="1"/>
  <c r="H134" i="1"/>
  <c r="F134" i="1"/>
  <c r="G133" i="1"/>
  <c r="E133" i="1" s="1"/>
  <c r="G132" i="1"/>
  <c r="E132" i="1" s="1"/>
  <c r="R131" i="1"/>
  <c r="Q131" i="1"/>
  <c r="P131" i="1"/>
  <c r="O131" i="1"/>
  <c r="N131" i="1"/>
  <c r="M131" i="1"/>
  <c r="L131" i="1"/>
  <c r="G131" i="1" s="1"/>
  <c r="E131" i="1" s="1"/>
  <c r="K131" i="1"/>
  <c r="J131" i="1"/>
  <c r="I131" i="1"/>
  <c r="H131" i="1"/>
  <c r="F131" i="1"/>
  <c r="G130" i="1"/>
  <c r="E130" i="1"/>
  <c r="G129" i="1"/>
  <c r="E129" i="1" s="1"/>
  <c r="G128" i="1"/>
  <c r="E128" i="1"/>
  <c r="G127" i="1"/>
  <c r="E127" i="1" s="1"/>
  <c r="G126" i="1"/>
  <c r="E126" i="1" s="1"/>
  <c r="G125" i="1"/>
  <c r="E125" i="1" s="1"/>
  <c r="G124" i="1"/>
  <c r="E124" i="1" s="1"/>
  <c r="G123" i="1"/>
  <c r="E123" i="1" s="1"/>
  <c r="R122" i="1"/>
  <c r="Q122" i="1"/>
  <c r="P122" i="1"/>
  <c r="O122" i="1"/>
  <c r="N122" i="1"/>
  <c r="N113" i="1" s="1"/>
  <c r="M122" i="1"/>
  <c r="M113" i="1" s="1"/>
  <c r="M112" i="1" s="1"/>
  <c r="L122" i="1"/>
  <c r="K122" i="1"/>
  <c r="J122" i="1"/>
  <c r="I122" i="1"/>
  <c r="G122" i="1" s="1"/>
  <c r="E122" i="1" s="1"/>
  <c r="H122" i="1"/>
  <c r="F122" i="1"/>
  <c r="G121" i="1"/>
  <c r="E121" i="1" s="1"/>
  <c r="G120" i="1"/>
  <c r="E120" i="1" s="1"/>
  <c r="G119" i="1"/>
  <c r="E119" i="1" s="1"/>
  <c r="G115" i="1"/>
  <c r="E115" i="1" s="1"/>
  <c r="R114" i="1"/>
  <c r="Q114" i="1"/>
  <c r="P114" i="1"/>
  <c r="P113" i="1" s="1"/>
  <c r="P112" i="1" s="1"/>
  <c r="O114" i="1"/>
  <c r="O113" i="1" s="1"/>
  <c r="N114" i="1"/>
  <c r="M114" i="1"/>
  <c r="L114" i="1"/>
  <c r="G114" i="1" s="1"/>
  <c r="E114" i="1" s="1"/>
  <c r="K114" i="1"/>
  <c r="K113" i="1" s="1"/>
  <c r="J114" i="1"/>
  <c r="I114" i="1"/>
  <c r="H114" i="1"/>
  <c r="H113" i="1" s="1"/>
  <c r="H112" i="1" s="1"/>
  <c r="F114" i="1"/>
  <c r="Q113" i="1"/>
  <c r="Q112" i="1" s="1"/>
  <c r="L113" i="1"/>
  <c r="L112" i="1" s="1"/>
  <c r="J113" i="1"/>
  <c r="F113" i="1"/>
  <c r="F112" i="1" s="1"/>
  <c r="G107" i="1"/>
  <c r="E107" i="1" s="1"/>
  <c r="G106" i="1"/>
  <c r="E106" i="1" s="1"/>
  <c r="R105" i="1"/>
  <c r="Q105" i="1"/>
  <c r="Q104" i="1" s="1"/>
  <c r="P105" i="1"/>
  <c r="O105" i="1"/>
  <c r="N105" i="1"/>
  <c r="M105" i="1"/>
  <c r="M104" i="1" s="1"/>
  <c r="L105" i="1"/>
  <c r="K105" i="1"/>
  <c r="J105" i="1"/>
  <c r="J104" i="1" s="1"/>
  <c r="I105" i="1"/>
  <c r="H105" i="1"/>
  <c r="H104" i="1" s="1"/>
  <c r="F105" i="1"/>
  <c r="R104" i="1"/>
  <c r="P104" i="1"/>
  <c r="O104" i="1"/>
  <c r="N104" i="1"/>
  <c r="L104" i="1"/>
  <c r="K104" i="1"/>
  <c r="F104" i="1"/>
  <c r="G103" i="1"/>
  <c r="E103" i="1"/>
  <c r="G102" i="1"/>
  <c r="E102" i="1" s="1"/>
  <c r="G101" i="1"/>
  <c r="E101" i="1" s="1"/>
  <c r="G100" i="1"/>
  <c r="E100" i="1" s="1"/>
  <c r="G99" i="1"/>
  <c r="E99" i="1" s="1"/>
  <c r="G98" i="1"/>
  <c r="E98" i="1"/>
  <c r="G97" i="1"/>
  <c r="E97" i="1" s="1"/>
  <c r="G96" i="1"/>
  <c r="E96" i="1"/>
  <c r="G95" i="1"/>
  <c r="E95" i="1" s="1"/>
  <c r="G94" i="1"/>
  <c r="E94" i="1"/>
  <c r="R93" i="1"/>
  <c r="R87" i="1" s="1"/>
  <c r="Q93" i="1"/>
  <c r="Q87" i="1" s="1"/>
  <c r="P93" i="1"/>
  <c r="O93" i="1"/>
  <c r="N93" i="1"/>
  <c r="N87" i="1" s="1"/>
  <c r="M93" i="1"/>
  <c r="M87" i="1" s="1"/>
  <c r="L93" i="1"/>
  <c r="K93" i="1"/>
  <c r="J93" i="1"/>
  <c r="J87" i="1" s="1"/>
  <c r="I93" i="1"/>
  <c r="G93" i="1" s="1"/>
  <c r="E93" i="1" s="1"/>
  <c r="H93" i="1"/>
  <c r="F93" i="1"/>
  <c r="F87" i="1" s="1"/>
  <c r="G89" i="1"/>
  <c r="E89" i="1"/>
  <c r="G88" i="1"/>
  <c r="E88" i="1" s="1"/>
  <c r="P87" i="1"/>
  <c r="O87" i="1"/>
  <c r="L87" i="1"/>
  <c r="K87" i="1"/>
  <c r="H87" i="1"/>
  <c r="G86" i="1"/>
  <c r="E86" i="1" s="1"/>
  <c r="G85" i="1"/>
  <c r="E85" i="1"/>
  <c r="G84" i="1"/>
  <c r="E84" i="1" s="1"/>
  <c r="G83" i="1"/>
  <c r="E83" i="1"/>
  <c r="G82" i="1"/>
  <c r="E82" i="1" s="1"/>
  <c r="G81" i="1"/>
  <c r="E81" i="1"/>
  <c r="G80" i="1"/>
  <c r="E80" i="1" s="1"/>
  <c r="G79" i="1"/>
  <c r="E79" i="1"/>
  <c r="R78" i="1"/>
  <c r="Q78" i="1"/>
  <c r="P78" i="1"/>
  <c r="O78" i="1"/>
  <c r="O74" i="1" s="1"/>
  <c r="O73" i="1" s="1"/>
  <c r="N78" i="1"/>
  <c r="M78" i="1"/>
  <c r="L78" i="1"/>
  <c r="K78" i="1"/>
  <c r="J78" i="1"/>
  <c r="I78" i="1"/>
  <c r="G78" i="1" s="1"/>
  <c r="E78" i="1" s="1"/>
  <c r="H78" i="1"/>
  <c r="F78" i="1"/>
  <c r="G77" i="1"/>
  <c r="E77" i="1"/>
  <c r="G76" i="1"/>
  <c r="E76" i="1" s="1"/>
  <c r="G75" i="1"/>
  <c r="E75" i="1"/>
  <c r="R74" i="1"/>
  <c r="Q74" i="1"/>
  <c r="P74" i="1"/>
  <c r="N74" i="1"/>
  <c r="N73" i="1" s="1"/>
  <c r="M74" i="1"/>
  <c r="M73" i="1" s="1"/>
  <c r="L74" i="1"/>
  <c r="K74" i="1"/>
  <c r="J74" i="1"/>
  <c r="J73" i="1" s="1"/>
  <c r="I74" i="1"/>
  <c r="H74" i="1"/>
  <c r="F74" i="1"/>
  <c r="F73" i="1" s="1"/>
  <c r="P73" i="1"/>
  <c r="L73" i="1"/>
  <c r="K73" i="1"/>
  <c r="H73" i="1"/>
  <c r="G72" i="1"/>
  <c r="E72" i="1" s="1"/>
  <c r="G71" i="1"/>
  <c r="E71" i="1"/>
  <c r="G70" i="1"/>
  <c r="E70" i="1" s="1"/>
  <c r="R69" i="1"/>
  <c r="Q69" i="1"/>
  <c r="P69" i="1"/>
  <c r="O69" i="1"/>
  <c r="N69" i="1"/>
  <c r="M69" i="1"/>
  <c r="L69" i="1"/>
  <c r="G69" i="1" s="1"/>
  <c r="E69" i="1" s="1"/>
  <c r="K69" i="1"/>
  <c r="J69" i="1"/>
  <c r="I69" i="1"/>
  <c r="H69" i="1"/>
  <c r="F69" i="1"/>
  <c r="G68" i="1"/>
  <c r="E68" i="1" s="1"/>
  <c r="G67" i="1"/>
  <c r="E67" i="1"/>
  <c r="G66" i="1"/>
  <c r="E66" i="1" s="1"/>
  <c r="G65" i="1"/>
  <c r="E65" i="1"/>
  <c r="G64" i="1"/>
  <c r="E64" i="1" s="1"/>
  <c r="G60" i="1"/>
  <c r="E60" i="1"/>
  <c r="G59" i="1"/>
  <c r="E59" i="1" s="1"/>
  <c r="R58" i="1"/>
  <c r="Q58" i="1"/>
  <c r="P58" i="1"/>
  <c r="O58" i="1"/>
  <c r="N58" i="1"/>
  <c r="M58" i="1"/>
  <c r="L58" i="1"/>
  <c r="G58" i="1" s="1"/>
  <c r="E58" i="1" s="1"/>
  <c r="K58" i="1"/>
  <c r="J58" i="1"/>
  <c r="I58" i="1"/>
  <c r="H58" i="1"/>
  <c r="F58" i="1"/>
  <c r="G57" i="1"/>
  <c r="E57" i="1" s="1"/>
  <c r="G56" i="1"/>
  <c r="E56" i="1"/>
  <c r="G55" i="1"/>
  <c r="E55" i="1" s="1"/>
  <c r="G54" i="1"/>
  <c r="E54" i="1"/>
  <c r="G53" i="1"/>
  <c r="E53" i="1" s="1"/>
  <c r="G52" i="1"/>
  <c r="E52" i="1"/>
  <c r="G51" i="1"/>
  <c r="E51" i="1" s="1"/>
  <c r="G50" i="1"/>
  <c r="E50" i="1"/>
  <c r="R49" i="1"/>
  <c r="Q49" i="1"/>
  <c r="P49" i="1"/>
  <c r="O49" i="1"/>
  <c r="N49" i="1"/>
  <c r="M49" i="1"/>
  <c r="L49" i="1"/>
  <c r="K49" i="1"/>
  <c r="J49" i="1"/>
  <c r="I49" i="1"/>
  <c r="G49" i="1" s="1"/>
  <c r="E49" i="1" s="1"/>
  <c r="H49" i="1"/>
  <c r="F49" i="1"/>
  <c r="G48" i="1"/>
  <c r="E48" i="1"/>
  <c r="G47" i="1"/>
  <c r="E47" i="1" s="1"/>
  <c r="G46" i="1"/>
  <c r="E46" i="1"/>
  <c r="G45" i="1"/>
  <c r="E45" i="1" s="1"/>
  <c r="G44" i="1"/>
  <c r="E44" i="1"/>
  <c r="G43" i="1"/>
  <c r="E43" i="1" s="1"/>
  <c r="G39" i="1"/>
  <c r="E39" i="1"/>
  <c r="G38" i="1"/>
  <c r="E38" i="1" s="1"/>
  <c r="G37" i="1"/>
  <c r="E37" i="1"/>
  <c r="G36" i="1"/>
  <c r="E36" i="1" s="1"/>
  <c r="G35" i="1"/>
  <c r="E35" i="1"/>
  <c r="G34" i="1"/>
  <c r="E34" i="1" s="1"/>
  <c r="G33" i="1"/>
  <c r="E33" i="1"/>
  <c r="G32" i="1"/>
  <c r="E32" i="1" s="1"/>
  <c r="G31" i="1"/>
  <c r="E31" i="1"/>
  <c r="G30" i="1"/>
  <c r="E30" i="1" s="1"/>
  <c r="G29" i="1"/>
  <c r="E29" i="1"/>
  <c r="G28" i="1"/>
  <c r="E28" i="1" s="1"/>
  <c r="G27" i="1"/>
  <c r="E27" i="1"/>
  <c r="G26" i="1"/>
  <c r="E26" i="1" s="1"/>
  <c r="G25" i="1"/>
  <c r="E25" i="1"/>
  <c r="G24" i="1"/>
  <c r="E24" i="1" s="1"/>
  <c r="G23" i="1"/>
  <c r="E23" i="1"/>
  <c r="G22" i="1"/>
  <c r="E22" i="1" s="1"/>
  <c r="G21" i="1"/>
  <c r="E21" i="1"/>
  <c r="G20" i="1"/>
  <c r="E20" i="1" s="1"/>
  <c r="G19" i="1"/>
  <c r="E19" i="1"/>
  <c r="G18" i="1"/>
  <c r="E18" i="1" s="1"/>
  <c r="G17" i="1"/>
  <c r="E17" i="1"/>
  <c r="R16" i="1"/>
  <c r="R15" i="1" s="1"/>
  <c r="Q16" i="1"/>
  <c r="Q15" i="1" s="1"/>
  <c r="P16" i="1"/>
  <c r="O16" i="1"/>
  <c r="N16" i="1"/>
  <c r="N15" i="1" s="1"/>
  <c r="N14" i="1" s="1"/>
  <c r="M16" i="1"/>
  <c r="M15" i="1" s="1"/>
  <c r="M14" i="1" s="1"/>
  <c r="L16" i="1"/>
  <c r="K16" i="1"/>
  <c r="J16" i="1"/>
  <c r="J15" i="1" s="1"/>
  <c r="J14" i="1" s="1"/>
  <c r="I16" i="1"/>
  <c r="H16" i="1"/>
  <c r="F16" i="1"/>
  <c r="F15" i="1" s="1"/>
  <c r="F14" i="1" s="1"/>
  <c r="P15" i="1"/>
  <c r="P14" i="1" s="1"/>
  <c r="O15" i="1"/>
  <c r="L15" i="1"/>
  <c r="L14" i="1" s="1"/>
  <c r="K15" i="1"/>
  <c r="K14" i="1" s="1"/>
  <c r="H15" i="1"/>
  <c r="H14" i="1" s="1"/>
  <c r="M14" i="2" l="1"/>
  <c r="O14" i="1"/>
  <c r="Q73" i="1"/>
  <c r="Q14" i="1" s="1"/>
  <c r="G16" i="1"/>
  <c r="E16" i="1" s="1"/>
  <c r="I15" i="1"/>
  <c r="G74" i="1"/>
  <c r="E74" i="1" s="1"/>
  <c r="R73" i="1"/>
  <c r="R14" i="1" s="1"/>
  <c r="N112" i="1"/>
  <c r="G195" i="1"/>
  <c r="E195" i="1" s="1"/>
  <c r="J194" i="1"/>
  <c r="J112" i="1" s="1"/>
  <c r="N194" i="1"/>
  <c r="I87" i="1"/>
  <c r="G87" i="1" s="1"/>
  <c r="E87" i="1" s="1"/>
  <c r="G134" i="1"/>
  <c r="E134" i="1" s="1"/>
  <c r="G176" i="1"/>
  <c r="E176" i="1" s="1"/>
  <c r="G199" i="1"/>
  <c r="E199" i="1" s="1"/>
  <c r="J221" i="1"/>
  <c r="G16" i="2"/>
  <c r="E16" i="2" s="1"/>
  <c r="I15" i="2"/>
  <c r="G96" i="2"/>
  <c r="E96" i="2" s="1"/>
  <c r="J95" i="2"/>
  <c r="J14" i="2" s="1"/>
  <c r="I73" i="1"/>
  <c r="I113" i="1"/>
  <c r="G149" i="1"/>
  <c r="E149" i="1" s="1"/>
  <c r="G194" i="1"/>
  <c r="E194" i="1" s="1"/>
  <c r="G207" i="1"/>
  <c r="E207" i="1" s="1"/>
  <c r="K194" i="1"/>
  <c r="K112" i="1" s="1"/>
  <c r="O194" i="1"/>
  <c r="O112" i="1" s="1"/>
  <c r="G254" i="1"/>
  <c r="E254" i="1" s="1"/>
  <c r="L67" i="2"/>
  <c r="L14" i="2" s="1"/>
  <c r="P67" i="2"/>
  <c r="P14" i="2" s="1"/>
  <c r="G101" i="2"/>
  <c r="E101" i="2" s="1"/>
  <c r="I100" i="2"/>
  <c r="G115" i="2"/>
  <c r="E115" i="2" s="1"/>
  <c r="G118" i="2"/>
  <c r="E118" i="2" s="1"/>
  <c r="G186" i="1"/>
  <c r="E186" i="1" s="1"/>
  <c r="G234" i="1"/>
  <c r="E234" i="1" s="1"/>
  <c r="I233" i="1"/>
  <c r="N14" i="2"/>
  <c r="I68" i="2"/>
  <c r="G95" i="2"/>
  <c r="E95" i="2" s="1"/>
  <c r="J100" i="2"/>
  <c r="J99" i="2" s="1"/>
  <c r="G105" i="1"/>
  <c r="E105" i="1" s="1"/>
  <c r="I104" i="1"/>
  <c r="G104" i="1" s="1"/>
  <c r="E104" i="1" s="1"/>
  <c r="G221" i="1"/>
  <c r="E221" i="1" s="1"/>
  <c r="E106" i="2"/>
  <c r="G177" i="2"/>
  <c r="E177" i="2" s="1"/>
  <c r="I173" i="2"/>
  <c r="G173" i="2" s="1"/>
  <c r="E173" i="2" s="1"/>
  <c r="G182" i="2"/>
  <c r="E182" i="2" s="1"/>
  <c r="M172" i="2"/>
  <c r="M99" i="2" s="1"/>
  <c r="G185" i="2"/>
  <c r="E185" i="2" s="1"/>
  <c r="G197" i="2"/>
  <c r="E197" i="2" s="1"/>
  <c r="G81" i="2"/>
  <c r="E81" i="2" s="1"/>
  <c r="H172" i="2"/>
  <c r="H99" i="2" s="1"/>
  <c r="G204" i="2"/>
  <c r="E204" i="2" s="1"/>
  <c r="I203" i="2"/>
  <c r="M203" i="2"/>
  <c r="M202" i="2" s="1"/>
  <c r="Q203" i="2"/>
  <c r="Q202" i="2" s="1"/>
  <c r="G196" i="2"/>
  <c r="E196" i="2" s="1"/>
  <c r="G15" i="1" l="1"/>
  <c r="E15" i="1" s="1"/>
  <c r="I14" i="1"/>
  <c r="G14" i="1" s="1"/>
  <c r="E14" i="1" s="1"/>
  <c r="G68" i="2"/>
  <c r="E68" i="2" s="1"/>
  <c r="I67" i="2"/>
  <c r="G67" i="2" s="1"/>
  <c r="E67" i="2" s="1"/>
  <c r="G203" i="2"/>
  <c r="E203" i="2" s="1"/>
  <c r="I202" i="2"/>
  <c r="G202" i="2" s="1"/>
  <c r="E202" i="2" s="1"/>
  <c r="I172" i="2"/>
  <c r="G172" i="2" s="1"/>
  <c r="E172" i="2" s="1"/>
  <c r="G233" i="1"/>
  <c r="E233" i="1" s="1"/>
  <c r="I232" i="1"/>
  <c r="G232" i="1" s="1"/>
  <c r="E232" i="1" s="1"/>
  <c r="G113" i="1"/>
  <c r="E113" i="1" s="1"/>
  <c r="I112" i="1"/>
  <c r="G112" i="1" s="1"/>
  <c r="E112" i="1" s="1"/>
  <c r="G100" i="2"/>
  <c r="E100" i="2" s="1"/>
  <c r="G73" i="1"/>
  <c r="E73" i="1" s="1"/>
  <c r="G15" i="2"/>
  <c r="E15" i="2" s="1"/>
  <c r="I14" i="2"/>
  <c r="G14" i="2" s="1"/>
  <c r="E14" i="2" s="1"/>
  <c r="I99" i="2" l="1"/>
  <c r="G99" i="2" s="1"/>
  <c r="E99" i="2" s="1"/>
</calcChain>
</file>

<file path=xl/sharedStrings.xml><?xml version="1.0" encoding="utf-8"?>
<sst xmlns="http://schemas.openxmlformats.org/spreadsheetml/2006/main" count="3041" uniqueCount="789">
  <si>
    <t>КОНСОЛИДИРОВАННЫЙ  ОТЧЕТ О ДВИЖЕНИИ  ДЕНЕЖНЫХ  СРЕДСТВ</t>
  </si>
  <si>
    <t>КОДЫ</t>
  </si>
  <si>
    <t>892</t>
  </si>
  <si>
    <t>Форма по ОКУД</t>
  </si>
  <si>
    <t>0503323</t>
  </si>
  <si>
    <t>5</t>
  </si>
  <si>
    <t>На</t>
  </si>
  <si>
    <t>01 января 2025 г.</t>
  </si>
  <si>
    <t>Дата</t>
  </si>
  <si>
    <t>500</t>
  </si>
  <si>
    <t>01.01.2025</t>
  </si>
  <si>
    <t>Наименование финансового органа</t>
  </si>
  <si>
    <t>комитет финансов Администрации Окуловского муниципального района</t>
  </si>
  <si>
    <t>по ОКПО</t>
  </si>
  <si>
    <t>02290448</t>
  </si>
  <si>
    <t>ГОД</t>
  </si>
  <si>
    <t>Наименование бюджета</t>
  </si>
  <si>
    <t>Бюджет Окуловского муниципального района</t>
  </si>
  <si>
    <t>по ОКТМО</t>
  </si>
  <si>
    <t>49628000</t>
  </si>
  <si>
    <t>Периодичность: квартальная</t>
  </si>
  <si>
    <t>Единица измерения: руб</t>
  </si>
  <si>
    <t>по ОКЕИ</t>
  </si>
  <si>
    <t>3</t>
  </si>
  <si>
    <t>1. ПОСТУПЛЕНИЯ</t>
  </si>
  <si>
    <t>5311001856</t>
  </si>
  <si>
    <t>Наименование показателя</t>
  </si>
  <si>
    <t>Код стро-ки</t>
  </si>
  <si>
    <t>Код 
по 
КО
СГУ</t>
  </si>
  <si>
    <t>Консолидированный бюджет субъекта Российской Федерации 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</si>
  <si>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
и бюджета территориального государственного внебюджетного фонда</t>
  </si>
  <si>
    <t>Консолидированный бюджет субъекта Росссисйкой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</si>
  <si>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</si>
  <si>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</si>
  <si>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</si>
  <si>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</si>
  <si>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</si>
  <si>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</si>
  <si>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</si>
  <si>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</si>
  <si>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</si>
  <si>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</si>
  <si>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</si>
  <si>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ПОСТУПЛЕНИЯ</t>
  </si>
  <si>
    <t>0100</t>
  </si>
  <si>
    <t>Поступления по текущим операциям -всего</t>
  </si>
  <si>
    <t>0200</t>
  </si>
  <si>
    <t>100</t>
  </si>
  <si>
    <t>по налоговым доходам, таможенным платежам и страховым взносам на обязательное социальное страхование</t>
  </si>
  <si>
    <t>0300</t>
  </si>
  <si>
    <t>110</t>
  </si>
  <si>
    <t>в том числе:
по налогам</t>
  </si>
  <si>
    <t>0301</t>
  </si>
  <si>
    <t>111</t>
  </si>
  <si>
    <t>по государственным пошлинам, сборам</t>
  </si>
  <si>
    <t>0302</t>
  </si>
  <si>
    <t>112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</si>
  <si>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</si>
  <si>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</si>
  <si>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</si>
  <si>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</si>
  <si>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</si>
  <si>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</si>
  <si>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</si>
  <si>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</si>
  <si>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120</t>
  </si>
  <si>
    <t>в том числе:
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</si>
  <si>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</si>
  <si>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</si>
  <si>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</si>
  <si>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</si>
  <si>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</si>
  <si>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</si>
  <si>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</si>
  <si>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</si>
  <si>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от процентов по депозитам,остаткам денежных средств</t>
  </si>
  <si>
    <t>0404</t>
  </si>
  <si>
    <t>124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</si>
  <si>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</si>
  <si>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</si>
  <si>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</si>
  <si>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</si>
  <si>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</si>
  <si>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</si>
  <si>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</si>
  <si>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</si>
  <si>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</si>
  <si>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</si>
  <si>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</si>
  <si>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</si>
  <si>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</si>
  <si>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</si>
  <si>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</si>
  <si>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</si>
  <si>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</si>
  <si>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</si>
  <si>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</si>
  <si>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</si>
  <si>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</si>
  <si>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</si>
  <si>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</si>
  <si>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</si>
  <si>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</si>
  <si>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</si>
  <si>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</si>
  <si>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</si>
  <si>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</si>
  <si>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</si>
  <si>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</si>
  <si>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</si>
  <si>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</si>
  <si>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</si>
  <si>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</si>
  <si>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</si>
  <si>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</si>
  <si>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</si>
  <si>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</si>
  <si>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</si>
  <si>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</si>
  <si>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</si>
  <si>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Форма 0503323  с. 2</t>
  </si>
  <si>
    <t>по штрафам, пеням, неустойкам, возмещению ущерба</t>
  </si>
  <si>
    <t>0600</t>
  </si>
  <si>
    <t>140</t>
  </si>
  <si>
    <t>в том числе:
от штрафных санкций за нарушение
законодательства о закупках и нарушение условий
контрактов (договоров)</t>
  </si>
  <si>
    <t>0601</t>
  </si>
  <si>
    <t>141</t>
  </si>
  <si>
    <t>от штрафных санкций
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</si>
  <si>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</si>
  <si>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</si>
  <si>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</si>
  <si>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</si>
  <si>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</si>
  <si>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возмещений ущерба имуществу (за исключением
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</si>
  <si>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</si>
  <si>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</si>
  <si>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</si>
  <si>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</si>
  <si>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</si>
  <si>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</si>
  <si>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</si>
  <si>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</si>
  <si>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из них:
по поступлениям текущего характера от других бюджетов бюджетной системы Российской Федерации</t>
  </si>
  <si>
    <t>0701</t>
  </si>
  <si>
    <t>151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</si>
  <si>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</si>
  <si>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</si>
  <si>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</si>
  <si>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</si>
  <si>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</si>
  <si>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</si>
  <si>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</si>
  <si>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</si>
  <si>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</si>
  <si>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</si>
  <si>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</si>
  <si>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</si>
  <si>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</si>
  <si>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</si>
  <si>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</si>
  <si>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</si>
  <si>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</si>
  <si>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</si>
  <si>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</si>
  <si>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</si>
  <si>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</si>
  <si>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</si>
  <si>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</si>
  <si>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160</t>
  </si>
  <si>
    <t>в том числе:
по поступлениям капитального характера 
от других бюджетов бюджетной системы Российской Федерации</t>
  </si>
  <si>
    <t>0801</t>
  </si>
  <si>
    <t>161</t>
  </si>
  <si>
    <t>по поступлениям капитального характера 
в бюджеты бюджетной системы Российской Федерации от бюджетных и автономных учреждений</t>
  </si>
  <si>
    <t>0803</t>
  </si>
  <si>
    <t>163</t>
  </si>
  <si>
    <t>Форма 0503323  с. 3</t>
  </si>
  <si>
    <t>по поступлениям капитального характера 
от организаций государственного сектора</t>
  </si>
  <si>
    <t>0804</t>
  </si>
  <si>
    <t>164</t>
  </si>
  <si>
    <t>по поступлениям капитального характера 
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</si>
  <si>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</si>
  <si>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</si>
  <si>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
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</si>
  <si>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</si>
  <si>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</si>
  <si>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
от международных организаций</t>
  </si>
  <si>
    <t>0807</t>
  </si>
  <si>
    <t>167</t>
  </si>
  <si>
    <t>по поступлениям капитального характера 
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</si>
  <si>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</si>
  <si>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</si>
  <si>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</si>
  <si>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</si>
  <si>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</si>
  <si>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</si>
  <si>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</si>
  <si>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</si>
  <si>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</si>
  <si>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</si>
  <si>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</si>
  <si>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</si>
  <si>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</si>
  <si>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- всего</t>
  </si>
  <si>
    <t>1300</t>
  </si>
  <si>
    <t>в том числе:
от реализации нефинансовых активов:</t>
  </si>
  <si>
    <t>1400</t>
  </si>
  <si>
    <t>400</t>
  </si>
  <si>
    <t>из них:
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</si>
  <si>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</si>
  <si>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</si>
  <si>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</si>
  <si>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</si>
  <si>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</si>
  <si>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</si>
  <si>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</si>
  <si>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</si>
  <si>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</si>
  <si>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</si>
  <si>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в том числе:
лекарственных препаратов и материалов, используемых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</si>
  <si>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</si>
  <si>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</si>
  <si>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</si>
  <si>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</si>
  <si>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</si>
  <si>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</si>
  <si>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</si>
  <si>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</si>
  <si>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</si>
  <si>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</si>
  <si>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</si>
  <si>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</si>
  <si>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</si>
  <si>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</si>
  <si>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</si>
  <si>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</si>
  <si>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</si>
  <si>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</si>
  <si>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</si>
  <si>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</si>
  <si>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</si>
  <si>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</si>
  <si>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</si>
  <si>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</t>
  </si>
  <si>
    <t>1600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</si>
  <si>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</si>
  <si>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</si>
  <si>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</si>
  <si>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</si>
  <si>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</si>
  <si>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</si>
  <si>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Форма 0503323  с. 4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</si>
  <si>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</si>
  <si>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</si>
  <si>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</si>
  <si>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
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</si>
  <si>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</si>
  <si>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</si>
  <si>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</si>
  <si>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</si>
  <si>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</si>
  <si>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</si>
  <si>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</si>
  <si>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</si>
  <si>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
иным нефинансовым организациям</t>
  </si>
  <si>
    <t>1634</t>
  </si>
  <si>
    <t>644</t>
  </si>
  <si>
    <t>по предоставленным заимствованиям 
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</si>
  <si>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</si>
  <si>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</si>
  <si>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</si>
  <si>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</si>
  <si>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</si>
  <si>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</si>
  <si>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</si>
  <si>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</si>
  <si>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</si>
  <si>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</si>
  <si>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</si>
  <si>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</si>
  <si>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</si>
  <si>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</si>
  <si>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</si>
  <si>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</si>
  <si>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</si>
  <si>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- всего</t>
  </si>
  <si>
    <t>1800</t>
  </si>
  <si>
    <t>в том числе:
от осуществления заимствований</t>
  </si>
  <si>
    <t>1900</t>
  </si>
  <si>
    <t>700</t>
  </si>
  <si>
    <t>из них:
внутренние привлеченные заимствования</t>
  </si>
  <si>
    <t>1910</t>
  </si>
  <si>
    <t>710</t>
  </si>
  <si>
    <t>внешние привлеченные заимствования</t>
  </si>
  <si>
    <t>1920</t>
  </si>
  <si>
    <t>720</t>
  </si>
  <si>
    <t>2. ВЫБЫТИЯ</t>
  </si>
  <si>
    <t>Код 
по
КО
СГУ</t>
  </si>
  <si>
    <t>ВЫБЫТИЯ</t>
  </si>
  <si>
    <t>2100</t>
  </si>
  <si>
    <t>Выбытия по текущим операциям - всего</t>
  </si>
  <si>
    <t>2200</t>
  </si>
  <si>
    <t>200</t>
  </si>
  <si>
    <t>в том числе:
за счет оплаты труда и начислений на выплаты по оплате труда</t>
  </si>
  <si>
    <t>2300</t>
  </si>
  <si>
    <t>210</t>
  </si>
  <si>
    <t>из них:
за счет заработной платы</t>
  </si>
  <si>
    <t>2301</t>
  </si>
  <si>
    <t>211</t>
  </si>
  <si>
    <t>Форма 0503323  с. 5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</si>
  <si>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</si>
  <si>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</si>
  <si>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</si>
  <si>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</si>
  <si>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</si>
  <si>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</si>
  <si>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</si>
  <si>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</si>
  <si>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</si>
  <si>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</si>
  <si>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</si>
  <si>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</si>
  <si>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>из них:
услуг связи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</si>
  <si>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</si>
  <si>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</si>
  <si>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</si>
  <si>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</si>
  <si>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</si>
  <si>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</si>
  <si>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</si>
  <si>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</si>
  <si>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
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</si>
  <si>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</si>
  <si>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</si>
  <si>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</si>
  <si>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</si>
  <si>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</si>
  <si>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</si>
  <si>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</si>
  <si>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</si>
  <si>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</si>
  <si>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</si>
  <si>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</si>
  <si>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</si>
  <si>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</si>
  <si>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</si>
  <si>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</si>
  <si>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</si>
  <si>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230</t>
  </si>
  <si>
    <t>из них:
внутреннего долга</t>
  </si>
  <si>
    <t>2501</t>
  </si>
  <si>
    <t>231</t>
  </si>
  <si>
    <t>внешнего долга</t>
  </si>
  <si>
    <t>2502</t>
  </si>
  <si>
    <t>232</t>
  </si>
  <si>
    <t>за счет безвозмездных перечислений текущего характера организациям</t>
  </si>
  <si>
    <t>2600</t>
  </si>
  <si>
    <t>240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</si>
  <si>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</si>
  <si>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</si>
  <si>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</si>
  <si>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</si>
  <si>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</si>
  <si>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</si>
  <si>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</si>
  <si>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</si>
  <si>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</si>
  <si>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</si>
  <si>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</si>
  <si>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</si>
  <si>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</si>
  <si>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</si>
  <si>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</si>
  <si>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</si>
  <si>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</si>
  <si>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</si>
  <si>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</si>
  <si>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</si>
  <si>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</si>
  <si>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Форма 0503323  с. 6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</si>
  <si>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</si>
  <si>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</si>
  <si>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</si>
  <si>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</si>
  <si>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</si>
  <si>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</si>
  <si>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</si>
  <si>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</si>
  <si>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</si>
  <si>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</si>
  <si>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</si>
  <si>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</si>
  <si>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 перечислений бюджетам</t>
  </si>
  <si>
    <t>2700</t>
  </si>
  <si>
    <t>250</t>
  </si>
  <si>
    <t>из них:
за счет перечислений текущего характера другим бюджетам бюджетной системы Российской Федерации</t>
  </si>
  <si>
    <t>2701</t>
  </si>
  <si>
    <t>251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</si>
  <si>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</si>
  <si>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</si>
  <si>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</si>
  <si>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</si>
  <si>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</si>
  <si>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</si>
  <si>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другим бюджетам бюджетной системы Российской Федерации</t>
  </si>
  <si>
    <t>2704</t>
  </si>
  <si>
    <t>254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</si>
  <si>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</si>
  <si>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</si>
  <si>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</si>
  <si>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</si>
  <si>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</si>
  <si>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</si>
  <si>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</si>
  <si>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</si>
  <si>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</si>
  <si>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в том числе:
за счет пенсий, пособий и выплат по пенсионному, социальному и медицинскому страхованию</t>
  </si>
  <si>
    <t>2801</t>
  </si>
  <si>
    <t>261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</si>
  <si>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</si>
  <si>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</si>
  <si>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</si>
  <si>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</si>
  <si>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</si>
  <si>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</si>
  <si>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</si>
  <si>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</si>
  <si>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</si>
  <si>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</si>
  <si>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</si>
  <si>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</si>
  <si>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</si>
  <si>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</si>
  <si>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</si>
  <si>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</si>
  <si>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</si>
  <si>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</si>
  <si>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</si>
  <si>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</si>
  <si>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</si>
  <si>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из них:
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</si>
  <si>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</si>
  <si>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</si>
  <si>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</si>
  <si>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</si>
  <si>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</si>
  <si>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</si>
  <si>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</si>
  <si>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</si>
  <si>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</si>
  <si>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</si>
  <si>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</si>
  <si>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Форма 0503323  с. 7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</si>
  <si>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</si>
  <si>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</si>
  <si>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</si>
  <si>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</si>
  <si>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</si>
  <si>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</si>
  <si>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</si>
  <si>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</si>
  <si>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</si>
  <si>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</si>
  <si>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</si>
  <si>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</si>
  <si>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>за счет прочих расходов</t>
  </si>
  <si>
    <t>3100</t>
  </si>
  <si>
    <t>290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</si>
  <si>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</si>
  <si>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</si>
  <si>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</si>
  <si>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</si>
  <si>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</si>
  <si>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</si>
  <si>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</si>
  <si>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</si>
  <si>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</si>
  <si>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долговых обязательствам</t>
  </si>
  <si>
    <t>3104</t>
  </si>
  <si>
    <t>294</t>
  </si>
  <si>
    <t>за счет уплаты других экономических 
санкций</t>
  </si>
  <si>
    <t>3105</t>
  </si>
  <si>
    <t>295</t>
  </si>
  <si>
    <t>за счет уплаты иных выплат текущего характера физическим 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</si>
  <si>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</si>
  <si>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</si>
  <si>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</si>
  <si>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</si>
  <si>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</si>
  <si>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</si>
  <si>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</si>
  <si>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</si>
  <si>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</si>
  <si>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</si>
  <si>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</si>
  <si>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</si>
  <si>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</si>
  <si>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</si>
  <si>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</si>
  <si>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</si>
  <si>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</si>
  <si>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</si>
  <si>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</si>
  <si>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</si>
  <si>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</si>
  <si>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</si>
  <si>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</si>
  <si>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</si>
  <si>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</si>
  <si>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</si>
  <si>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</si>
  <si>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</si>
  <si>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</si>
  <si>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</si>
  <si>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</si>
  <si>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- всего</t>
  </si>
  <si>
    <t>3200</t>
  </si>
  <si>
    <t>в том числе:
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</si>
  <si>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</si>
  <si>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</si>
  <si>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</si>
  <si>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</si>
  <si>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</si>
  <si>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</si>
  <si>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</si>
  <si>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</si>
  <si>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из них:
прочих оборотных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</si>
  <si>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</si>
  <si>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</si>
  <si>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</si>
  <si>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</si>
  <si>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</si>
  <si>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</si>
  <si>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</si>
  <si>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Форма 0503323  с. 8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</si>
  <si>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</si>
  <si>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</si>
  <si>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</si>
  <si>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</si>
  <si>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</si>
  <si>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из них:
ценных бумаг, кроме акций и иных 
финансовых инструментов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</si>
  <si>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</si>
  <si>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</si>
  <si>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</si>
  <si>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</si>
  <si>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</si>
  <si>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</si>
  <si>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</si>
  <si>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из них:
бюджетам бюджетной системы 
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</si>
  <si>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</si>
  <si>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</si>
  <si>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</si>
  <si>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</si>
  <si>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</si>
  <si>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</si>
  <si>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</si>
  <si>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</si>
  <si>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</si>
  <si>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</si>
  <si>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</si>
  <si>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</si>
  <si>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</si>
  <si>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</si>
  <si>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</si>
  <si>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</si>
  <si>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</si>
  <si>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</si>
  <si>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</si>
  <si>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</si>
  <si>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государств</t>
  </si>
  <si>
    <t>3438</t>
  </si>
  <si>
    <t>548</t>
  </si>
  <si>
    <t>нерезидентам</t>
  </si>
  <si>
    <t>3439</t>
  </si>
  <si>
    <t>549</t>
  </si>
  <si>
    <t>иных финансовых актов</t>
  </si>
  <si>
    <t>3440</t>
  </si>
  <si>
    <t>550</t>
  </si>
  <si>
    <t>Выбытия по финансовым операциям - 
всего</t>
  </si>
  <si>
    <t>3600</t>
  </si>
  <si>
    <t>в том числе:
на погашение государственного (муниципального) долга</t>
  </si>
  <si>
    <t>3800</t>
  </si>
  <si>
    <t>800</t>
  </si>
  <si>
    <t>из них:
по внутренним привлеченным заимствованиям</t>
  </si>
  <si>
    <t>3810</t>
  </si>
  <si>
    <t>810</t>
  </si>
  <si>
    <t>по внешним привлеченным заимствованиям</t>
  </si>
  <si>
    <t>3820</t>
  </si>
  <si>
    <t>820</t>
  </si>
  <si>
    <t>Иные выбытия - всего</t>
  </si>
  <si>
    <t>3900</t>
  </si>
  <si>
    <t>из них:</t>
  </si>
  <si>
    <t>Форма 0503323  с. 9</t>
  </si>
  <si>
    <t>3. ИЗМЕНЕНИЕ ОСТАТКОВ СРЕДСТВ</t>
  </si>
  <si>
    <t>ИЗМЕНЕНИЕ ОСТАТКОВ СРЕДСТВ -ВСЕГО</t>
  </si>
  <si>
    <t>4000</t>
  </si>
  <si>
    <t>По операциям с денежными средствами, не отраженными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</si>
  <si>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</si>
  <si>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</si>
  <si>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</si>
  <si>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</si>
  <si>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</si>
  <si>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</si>
  <si>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</si>
  <si>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по операциям с денежными _x000D_обеспечениями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</si>
  <si>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</si>
  <si>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</si>
  <si>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</si>
  <si>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</si>
  <si>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</si>
  <si>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</si>
  <si>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</si>
  <si>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в том числе:
поступление денежных средств во временное распоряжение</t>
  </si>
  <si>
    <t>4410</t>
  </si>
  <si>
    <t>510</t>
  </si>
  <si>
    <t>выбытие денежных средств во временном распоряжении</t>
  </si>
  <si>
    <t>4420</t>
  </si>
  <si>
    <t>610</t>
  </si>
  <si>
    <t>по расчетам с филиалами и обособленными структурными подразделениями</t>
  </si>
  <si>
    <t>4500</t>
  </si>
  <si>
    <t>в том числе:
увеличение расчетов</t>
  </si>
  <si>
    <t>4510</t>
  </si>
  <si>
    <t>уменьшение расчетов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</si>
  <si>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</si>
  <si>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</si>
  <si>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</si>
  <si>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</si>
  <si>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</si>
  <si>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</si>
  <si>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</si>
  <si>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в том числе:
поступление денежных средств на  депозитные счета</t>
  </si>
  <si>
    <t>4910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</si>
  <si>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</si>
  <si>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</si>
  <si>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</si>
  <si>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</si>
  <si>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</si>
  <si>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</si>
  <si>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</si>
  <si>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</si>
  <si>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</si>
  <si>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</si>
  <si>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</si>
  <si>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</si>
  <si>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</si>
  <si>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</si>
  <si>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</si>
  <si>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*</t>
  </si>
  <si>
    <t>Документ подписан ЭП:</t>
  </si>
  <si>
    <t>Кем подписан</t>
  </si>
  <si>
    <t>KFOKUL</t>
  </si>
  <si>
    <t>Дата подписания</t>
  </si>
  <si>
    <t>Серийный номер сертификата</t>
  </si>
  <si>
    <t>00EBB9A4FBA7CB6765764CCFDD11DB2BB3</t>
  </si>
  <si>
    <t>Кем выдан сертификат</t>
  </si>
  <si>
    <t>Казначейство России</t>
  </si>
  <si>
    <t>Кому выдан сертификат</t>
  </si>
  <si>
    <t>Иванова Анна Сергеевна</t>
  </si>
  <si>
    <t>Дата начала действия</t>
  </si>
  <si>
    <t>Дата окончания действия</t>
  </si>
  <si>
    <t>Отпечаток сертификата</t>
  </si>
  <si>
    <t>D5585573FC954618DD2F7C36D2296562732203DA</t>
  </si>
  <si>
    <t>Описание сертификата</t>
  </si>
  <si>
    <t>KFOKUL1</t>
  </si>
  <si>
    <t>17A0A15F379D029AB03C1B802E94D4BB</t>
  </si>
  <si>
    <t>Павлова Татьяна Владимировна</t>
  </si>
  <si>
    <t>4F743A75066C747E16159DE71839576EAC51D5DC</t>
  </si>
  <si>
    <t>консолидированный бюджет субъекта  и территориального фонда</t>
  </si>
  <si>
    <t>суммы подлежащие исключению в рамках субъекта и территориального  фонда</t>
  </si>
  <si>
    <t>консолидированный бюджет субъекта</t>
  </si>
  <si>
    <t>суммы подлежащие исключению в рамках субъекта</t>
  </si>
  <si>
    <t>бюджет субъекта</t>
  </si>
  <si>
    <t>бюджеты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</si>
  <si>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</si>
  <si>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</si>
  <si>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</si>
  <si>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</si>
  <si>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</si>
  <si>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</si>
  <si>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</si>
  <si>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территори- ального фонда</t>
  </si>
  <si>
    <t>4. АНАЛИТИЧЕСКАЯ ИНФОРМАЦИЯ ПО ВЫБЫТИЯМ</t>
  </si>
  <si>
    <t>Форма 0503323  с. 10</t>
  </si>
  <si>
    <t>Код по КОСГУ</t>
  </si>
  <si>
    <t>Код по БК раздела, подраздела</t>
  </si>
  <si>
    <t>Бюджет территориального государственного внебюджетного фонда</t>
  </si>
  <si>
    <t>Расходы — всего</t>
  </si>
  <si>
    <t>9000</t>
  </si>
  <si>
    <t>x</t>
  </si>
  <si>
    <t>T04_4_0503323 Код по БК</t>
  </si>
  <si>
    <t>T04_5_0503324</t>
  </si>
  <si>
    <t>в том числе:</t>
  </si>
  <si>
    <t>Заработная плата</t>
  </si>
  <si>
    <t>000</t>
  </si>
  <si>
    <t>0102</t>
  </si>
  <si>
    <t>0000000000</t>
  </si>
  <si>
    <t>00001020000000000000</t>
  </si>
  <si>
    <t>0104</t>
  </si>
  <si>
    <t>00001040000000000000</t>
  </si>
  <si>
    <t>0106</t>
  </si>
  <si>
    <t>00001060000000000000</t>
  </si>
  <si>
    <t>0113</t>
  </si>
  <si>
    <t>00001130000000000000</t>
  </si>
  <si>
    <t>0203</t>
  </si>
  <si>
    <t>00002030000000000000</t>
  </si>
  <si>
    <t>0310</t>
  </si>
  <si>
    <t>00003100000000000000</t>
  </si>
  <si>
    <t>00007090000000000000</t>
  </si>
  <si>
    <t>00008040000000000000</t>
  </si>
  <si>
    <t>Прочие несоциальные выплаты персоналу в денежной форме</t>
  </si>
  <si>
    <t>Начисления на выплаты по оплате труда</t>
  </si>
  <si>
    <t>Услуги связи</t>
  </si>
  <si>
    <t>0309</t>
  </si>
  <si>
    <t>00003090000000000000</t>
  </si>
  <si>
    <t>00005030000000000000</t>
  </si>
  <si>
    <t>Транспортные услуги</t>
  </si>
  <si>
    <t>00004080000000000000</t>
  </si>
  <si>
    <t>00007070000000000000</t>
  </si>
  <si>
    <t>1101</t>
  </si>
  <si>
    <t>00011010000000000000</t>
  </si>
  <si>
    <t>Коммунальные услуги</t>
  </si>
  <si>
    <t>00004090000000000000</t>
  </si>
  <si>
    <t>Работы, услуги по содержанию имущества</t>
  </si>
  <si>
    <t>0314</t>
  </si>
  <si>
    <t>00003140000000000000</t>
  </si>
  <si>
    <t>0412</t>
  </si>
  <si>
    <t>00004120000000000000</t>
  </si>
  <si>
    <t>0501</t>
  </si>
  <si>
    <t>00005010000000000000</t>
  </si>
  <si>
    <t>00005020000000000000</t>
  </si>
  <si>
    <t>00007050000000000000</t>
  </si>
  <si>
    <t>Прочие работы, услуги</t>
  </si>
  <si>
    <t>0105</t>
  </si>
  <si>
    <t>00001050000000000000</t>
  </si>
  <si>
    <t>00004050000000000000</t>
  </si>
  <si>
    <t>00008010000000000000</t>
  </si>
  <si>
    <t>Страхование</t>
  </si>
  <si>
    <t>Услуги, работы для целей капитальных вложений</t>
  </si>
  <si>
    <t>Обслуживание внутреннего долга</t>
  </si>
  <si>
    <t>1301</t>
  </si>
  <si>
    <t>00013010000000000000</t>
  </si>
  <si>
    <t>Безвозмездные перечисления (передачи) текущего характера сектора государственного управления</t>
  </si>
  <si>
    <t>00005050000000000000</t>
  </si>
  <si>
    <t>00007010000000000000</t>
  </si>
  <si>
    <t>0702</t>
  </si>
  <si>
    <t>00007020000000000000</t>
  </si>
  <si>
    <t>00007030000000000000</t>
  </si>
  <si>
    <t>Безвозмездные перечисления финансовым организациям государственного сектора на производство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</si>
  <si>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</si>
  <si>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</si>
  <si>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Перечисления текущего характера другим бюджетам бюджетной системы Российской Федерации</t>
  </si>
  <si>
    <t>1401</t>
  </si>
  <si>
    <t>00014010000000000000</t>
  </si>
  <si>
    <t>1403</t>
  </si>
  <si>
    <t>00014030000000000000</t>
  </si>
  <si>
    <t>Пособия по социальной помощи населению в денежной форме</t>
  </si>
  <si>
    <t>1003</t>
  </si>
  <si>
    <t>00010030000000000000</t>
  </si>
  <si>
    <t>1004</t>
  </si>
  <si>
    <t>00010040000000000000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</si>
  <si>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</si>
  <si>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</si>
  <si>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1001</t>
  </si>
  <si>
    <t>00010010000000000000</t>
  </si>
  <si>
    <t>Социальные пособия и компенсации персоналу в денежной форме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</si>
  <si>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</si>
  <si>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</si>
  <si>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Штрафы за нарушение законодательства о закупках и нарушение условий контрактов (договоров)</t>
  </si>
  <si>
    <t>Иные выплаты текущего характера физическим лицам</t>
  </si>
  <si>
    <t>Иные выплаты текущего характера организациям</t>
  </si>
  <si>
    <t>Увеличение стоимости основных средств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</si>
  <si>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</si>
  <si>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</si>
  <si>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</si>
  <si>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материальных запасов для целей капитальных вложений</t>
  </si>
  <si>
    <t>Увеличение стоимости прочих материальных запасов однократного применения</t>
  </si>
  <si>
    <t>Увеличение стоимости акций и иных финансовых инструментов</t>
  </si>
  <si>
    <t>Операции с денежными обеспечениями</t>
  </si>
  <si>
    <t>9900</t>
  </si>
  <si>
    <t>Руководитель</t>
  </si>
  <si>
    <t/>
  </si>
  <si>
    <t>(подпись)</t>
  </si>
  <si>
    <t>(расшифровка подписи)</t>
  </si>
  <si>
    <t>Гл. бухгалтер</t>
  </si>
  <si>
    <t>(руководитель
централизованной
бухгалтерии)</t>
  </si>
  <si>
    <t>Исполнитель</t>
  </si>
  <si>
    <t>(должность)</t>
  </si>
  <si>
    <t>(расшифровка подписи)</t>
  </si>
  <si>
    <t>(телефон, e-mail)</t>
  </si>
  <si>
    <t>"_______" _______________________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</si>
</sst>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0"/>
      <color rgb="FF000000"/>
      <name val="Arial Cyr"/>
    </font>
    <font>
      <b/>
      <sz val="10"/>
      <color rgb="FF000000"/>
      <name val="Arial Cyr"/>
    </font>
    <font>
      <sz val="8"/>
      <color rgb="FF000000"/>
      <name val="Arial Cyr"/>
    </font>
    <font>
      <sz val="12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i/>
      <sz val="8"/>
      <color rgb="FF000000"/>
      <name val="Arial Cyr"/>
    </font>
    <font>
      <b/>
      <sz val="9"/>
      <color rgb="FF000000"/>
      <name val="Arial Cyr"/>
    </font>
    <font>
      <sz val="9"/>
      <color rgb="FF000000"/>
      <name val="Arial Cyr"/>
    </font>
    <font>
      <sz val="8"/>
      <color rgb="FFFFFFFF"/>
      <name val="Arial Cyr"/>
    </font>
    <font>
      <i/>
      <sz val="12"/>
      <color rgb="FF000000"/>
      <name val="Arial Cyr"/>
    </font>
    <font>
      <i/>
      <sz val="8"/>
      <color rgb="FF000000"/>
      <name val="Arial"/>
    </font>
    <font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8080FF"/>
      </patternFill>
    </fill>
    <fill>
      <patternFill patternType="solid">
        <fgColor rgb="FFCCFFCC"/>
      </patternFill>
    </fill>
    <fill>
      <patternFill patternType="solid">
        <fgColor rgb="FFC0C0C0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2" xfId="0" applyFont="1" applyBorder="1"/>
    <xf numFmtId="0" fontId="0" fillId="0" borderId="3" xfId="0" applyBorder="1" applyAlignment="1">
      <alignment horizontal="center"/>
    </xf>
    <xf numFmtId="49" fontId="0" fillId="0" borderId="4" xfId="0" applyNumberFormat="1" applyBorder="1"/>
    <xf numFmtId="49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 indent="1"/>
    </xf>
    <xf numFmtId="0" fontId="0" fillId="0" borderId="5" xfId="0" applyBorder="1" applyAlignment="1">
      <alignment horizontal="right" indent="1"/>
    </xf>
    <xf numFmtId="49" fontId="0" fillId="0" borderId="6" xfId="0" applyNumberFormat="1" applyBorder="1" applyAlignment="1">
      <alignment horizontal="center"/>
    </xf>
    <xf numFmtId="49" fontId="0" fillId="0" borderId="7" xfId="0" applyNumberFormat="1" applyBorder="1"/>
    <xf numFmtId="0" fontId="0" fillId="0" borderId="0" xfId="0" applyAlignment="1">
      <alignment horizontal="right"/>
    </xf>
    <xf numFmtId="14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49" fontId="0" fillId="0" borderId="8" xfId="0" applyNumberForma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indent="1"/>
    </xf>
    <xf numFmtId="0" fontId="2" fillId="0" borderId="5" xfId="0" applyFont="1" applyBorder="1" applyAlignment="1">
      <alignment horizontal="right" indent="1"/>
    </xf>
    <xf numFmtId="49" fontId="2" fillId="0" borderId="8" xfId="0" applyNumberFormat="1" applyFont="1" applyBorder="1" applyAlignment="1" applyProtection="1">
      <alignment horizontal="center" vertical="center"/>
      <protection locked="0"/>
    </xf>
    <xf numFmtId="49" fontId="2" fillId="0" borderId="7" xfId="0" applyNumberFormat="1" applyFont="1" applyBorder="1"/>
    <xf numFmtId="49" fontId="2" fillId="0" borderId="0" xfId="0" applyNumberFormat="1" applyFont="1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2" fillId="0" borderId="9" xfId="0" applyFont="1" applyBorder="1" applyAlignment="1">
      <alignment horizontal="centerContinuous"/>
    </xf>
    <xf numFmtId="49" fontId="2" fillId="0" borderId="9" xfId="0" applyNumberFormat="1" applyFont="1" applyBorder="1"/>
    <xf numFmtId="0" fontId="2" fillId="0" borderId="0" xfId="0" applyFont="1" applyAlignment="1">
      <alignment horizontal="centerContinuous"/>
    </xf>
    <xf numFmtId="49" fontId="2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49" fontId="2" fillId="0" borderId="11" xfId="0" applyNumberFormat="1" applyFont="1" applyBorder="1" applyAlignment="1">
      <alignment horizontal="center"/>
    </xf>
    <xf numFmtId="0" fontId="0" fillId="0" borderId="0" xfId="0" applyAlignment="1">
      <alignment horizontal="centerContinuous"/>
    </xf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Continuous"/>
    </xf>
    <xf numFmtId="49" fontId="3" fillId="0" borderId="0" xfId="0" applyNumberFormat="1" applyFont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49" fontId="2" fillId="2" borderId="18" xfId="0" applyNumberFormat="1" applyFont="1" applyFill="1" applyBorder="1" applyAlignment="1">
      <alignment horizontal="center" vertical="center"/>
    </xf>
    <xf numFmtId="49" fontId="2" fillId="2" borderId="19" xfId="0" applyNumberFormat="1" applyFont="1" applyFill="1" applyBorder="1" applyAlignment="1">
      <alignment horizontal="center" vertical="center"/>
    </xf>
    <xf numFmtId="164" fontId="2" fillId="2" borderId="19" xfId="0" applyNumberFormat="1" applyFont="1" applyFill="1" applyBorder="1" applyAlignment="1">
      <alignment horizontal="right" wrapText="1"/>
    </xf>
    <xf numFmtId="164" fontId="2" fillId="2" borderId="20" xfId="0" applyNumberFormat="1" applyFont="1" applyFill="1" applyBorder="1" applyAlignment="1">
      <alignment horizontal="right" wrapText="1"/>
    </xf>
    <xf numFmtId="0" fontId="0" fillId="0" borderId="7" xfId="0" applyBorder="1"/>
    <xf numFmtId="0" fontId="5" fillId="3" borderId="21" xfId="0" applyFont="1" applyFill="1" applyBorder="1" applyAlignment="1">
      <alignment horizontal="left"/>
    </xf>
    <xf numFmtId="49" fontId="2" fillId="3" borderId="22" xfId="0" applyNumberFormat="1" applyFont="1" applyFill="1" applyBorder="1" applyAlignment="1">
      <alignment horizontal="center" vertical="center"/>
    </xf>
    <xf numFmtId="49" fontId="2" fillId="3" borderId="14" xfId="0" applyNumberFormat="1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right" wrapText="1"/>
    </xf>
    <xf numFmtId="164" fontId="2" fillId="3" borderId="23" xfId="0" applyNumberFormat="1" applyFont="1" applyFill="1" applyBorder="1" applyAlignment="1">
      <alignment horizontal="right" wrapText="1"/>
    </xf>
    <xf numFmtId="0" fontId="2" fillId="3" borderId="21" xfId="0" applyFont="1" applyFill="1" applyBorder="1" applyAlignment="1">
      <alignment horizontal="left" wrapText="1" indent="1"/>
    </xf>
    <xf numFmtId="49" fontId="2" fillId="3" borderId="22" xfId="0" applyNumberFormat="1" applyFont="1" applyFill="1" applyBorder="1" applyAlignment="1">
      <alignment horizontal="center"/>
    </xf>
    <xf numFmtId="49" fontId="2" fillId="3" borderId="14" xfId="0" applyNumberFormat="1" applyFont="1" applyFill="1" applyBorder="1" applyAlignment="1">
      <alignment horizontal="center"/>
    </xf>
    <xf numFmtId="0" fontId="6" fillId="0" borderId="21" xfId="0" applyFont="1" applyBorder="1" applyAlignment="1">
      <alignment horizontal="left" wrapText="1" indent="2"/>
    </xf>
    <xf numFmtId="49" fontId="2" fillId="0" borderId="22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 wrapText="1"/>
      <protection locked="0"/>
    </xf>
    <xf numFmtId="164" fontId="2" fillId="0" borderId="23" xfId="0" applyNumberFormat="1" applyFont="1" applyBorder="1" applyAlignment="1" applyProtection="1">
      <alignment horizontal="right" wrapText="1"/>
      <protection locked="0"/>
    </xf>
    <xf numFmtId="49" fontId="2" fillId="0" borderId="2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64" fontId="2" fillId="3" borderId="3" xfId="0" applyNumberFormat="1" applyFont="1" applyFill="1" applyBorder="1" applyAlignment="1">
      <alignment horizontal="right" wrapText="1"/>
    </xf>
    <xf numFmtId="164" fontId="2" fillId="0" borderId="3" xfId="0" applyNumberFormat="1" applyFont="1" applyBorder="1" applyAlignment="1" applyProtection="1">
      <alignment horizontal="right" wrapText="1"/>
      <protection locked="0"/>
    </xf>
    <xf numFmtId="164" fontId="2" fillId="0" borderId="25" xfId="0" applyNumberFormat="1" applyFont="1" applyBorder="1" applyAlignment="1" applyProtection="1">
      <alignment horizontal="right" wrapText="1"/>
      <protection locked="0"/>
    </xf>
    <xf numFmtId="0" fontId="0" fillId="0" borderId="26" xfId="0" applyBorder="1"/>
    <xf numFmtId="0" fontId="0" fillId="0" borderId="27" xfId="0" applyBorder="1"/>
    <xf numFmtId="0" fontId="2" fillId="0" borderId="27" xfId="0" applyFont="1" applyBorder="1"/>
    <xf numFmtId="0" fontId="2" fillId="0" borderId="28" xfId="0" applyFont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/>
    </xf>
    <xf numFmtId="49" fontId="2" fillId="3" borderId="19" xfId="0" applyNumberFormat="1" applyFont="1" applyFill="1" applyBorder="1" applyAlignment="1">
      <alignment horizontal="center"/>
    </xf>
    <xf numFmtId="164" fontId="2" fillId="3" borderId="19" xfId="0" applyNumberFormat="1" applyFont="1" applyFill="1" applyBorder="1" applyAlignment="1">
      <alignment horizontal="right" wrapText="1"/>
    </xf>
    <xf numFmtId="164" fontId="2" fillId="0" borderId="19" xfId="0" applyNumberFormat="1" applyFont="1" applyBorder="1" applyAlignment="1" applyProtection="1">
      <alignment horizontal="right" wrapText="1"/>
      <protection locked="0"/>
    </xf>
    <xf numFmtId="164" fontId="2" fillId="0" borderId="20" xfId="0" applyNumberFormat="1" applyFont="1" applyBorder="1" applyAlignment="1" applyProtection="1">
      <alignment horizontal="right" wrapText="1"/>
      <protection locked="0"/>
    </xf>
    <xf numFmtId="0" fontId="6" fillId="0" borderId="21" xfId="0" applyFont="1" applyBorder="1" applyAlignment="1">
      <alignment horizontal="left" wrapText="1" indent="1"/>
    </xf>
    <xf numFmtId="0" fontId="6" fillId="0" borderId="29" xfId="0" applyFont="1" applyBorder="1" applyAlignment="1">
      <alignment horizontal="left" wrapText="1" indent="1"/>
    </xf>
    <xf numFmtId="49" fontId="2" fillId="0" borderId="18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0" fontId="6" fillId="0" borderId="30" xfId="0" applyFont="1" applyBorder="1" applyAlignment="1">
      <alignment horizontal="left" wrapText="1" indent="1"/>
    </xf>
    <xf numFmtId="0" fontId="6" fillId="3" borderId="21" xfId="0" applyFont="1" applyFill="1" applyBorder="1" applyAlignment="1">
      <alignment horizontal="left" wrapText="1" indent="2"/>
    </xf>
    <xf numFmtId="164" fontId="2" fillId="3" borderId="14" xfId="0" applyNumberFormat="1" applyFont="1" applyFill="1" applyBorder="1" applyAlignment="1" applyProtection="1">
      <alignment horizontal="right" wrapText="1"/>
      <protection locked="0"/>
    </xf>
    <xf numFmtId="164" fontId="2" fillId="3" borderId="23" xfId="0" applyNumberFormat="1" applyFont="1" applyFill="1" applyBorder="1" applyAlignment="1" applyProtection="1">
      <alignment horizontal="right" wrapText="1"/>
      <protection locked="0"/>
    </xf>
    <xf numFmtId="0" fontId="6" fillId="0" borderId="21" xfId="0" applyFont="1" applyBorder="1" applyAlignment="1">
      <alignment horizontal="left" wrapText="1" indent="3"/>
    </xf>
    <xf numFmtId="0" fontId="6" fillId="0" borderId="31" xfId="0" applyFont="1" applyBorder="1" applyAlignment="1">
      <alignment horizontal="left" wrapText="1" indent="2"/>
    </xf>
    <xf numFmtId="0" fontId="2" fillId="3" borderId="17" xfId="0" applyFont="1" applyFill="1" applyBorder="1" applyAlignment="1">
      <alignment horizontal="left" wrapText="1" indent="1"/>
    </xf>
    <xf numFmtId="164" fontId="2" fillId="3" borderId="20" xfId="0" applyNumberFormat="1" applyFont="1" applyFill="1" applyBorder="1" applyAlignment="1">
      <alignment horizontal="right" wrapText="1"/>
    </xf>
    <xf numFmtId="0" fontId="2" fillId="0" borderId="9" xfId="0" applyFont="1" applyBorder="1" applyAlignment="1">
      <alignment horizontal="left" wrapText="1" indent="3"/>
    </xf>
    <xf numFmtId="49" fontId="2" fillId="0" borderId="12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 indent="3"/>
    </xf>
    <xf numFmtId="49" fontId="1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4" fillId="2" borderId="17" xfId="0" applyFont="1" applyFill="1" applyBorder="1" applyAlignment="1">
      <alignment horizontal="center" wrapText="1"/>
    </xf>
    <xf numFmtId="49" fontId="2" fillId="2" borderId="18" xfId="0" applyNumberFormat="1" applyFont="1" applyFill="1" applyBorder="1" applyAlignment="1">
      <alignment horizontal="center"/>
    </xf>
    <xf numFmtId="49" fontId="2" fillId="2" borderId="19" xfId="0" applyNumberFormat="1" applyFont="1" applyFill="1" applyBorder="1" applyAlignment="1">
      <alignment horizontal="center"/>
    </xf>
    <xf numFmtId="0" fontId="5" fillId="3" borderId="21" xfId="0" applyFont="1" applyFill="1" applyBorder="1" applyAlignment="1">
      <alignment wrapText="1"/>
    </xf>
    <xf numFmtId="49" fontId="2" fillId="0" borderId="27" xfId="0" applyNumberFormat="1" applyFont="1" applyBorder="1" applyAlignment="1">
      <alignment horizontal="right"/>
    </xf>
    <xf numFmtId="0" fontId="6" fillId="0" borderId="32" xfId="0" applyFont="1" applyBorder="1" applyAlignment="1">
      <alignment horizontal="left" wrapText="1" indent="2"/>
    </xf>
    <xf numFmtId="0" fontId="2" fillId="0" borderId="26" xfId="0" applyFont="1" applyBorder="1" applyAlignment="1">
      <alignment wrapText="1"/>
    </xf>
    <xf numFmtId="49" fontId="2" fillId="0" borderId="27" xfId="0" applyNumberFormat="1" applyFont="1" applyBorder="1" applyAlignment="1">
      <alignment horizontal="center"/>
    </xf>
    <xf numFmtId="49" fontId="2" fillId="0" borderId="27" xfId="0" applyNumberFormat="1" applyFont="1" applyBorder="1"/>
    <xf numFmtId="0" fontId="2" fillId="0" borderId="17" xfId="0" applyFont="1" applyBorder="1" applyAlignment="1">
      <alignment horizontal="left" wrapText="1" indent="2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2" fillId="0" borderId="31" xfId="0" applyFont="1" applyBorder="1" applyAlignment="1">
      <alignment horizontal="left" wrapText="1" indent="1"/>
    </xf>
    <xf numFmtId="0" fontId="0" fillId="0" borderId="9" xfId="0" applyBorder="1"/>
    <xf numFmtId="0" fontId="0" fillId="0" borderId="12" xfId="0" applyBorder="1"/>
    <xf numFmtId="0" fontId="2" fillId="0" borderId="12" xfId="0" applyFont="1" applyBorder="1"/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49" fontId="9" fillId="0" borderId="12" xfId="0" applyNumberFormat="1" applyFont="1" applyBorder="1" applyAlignment="1">
      <alignment horizontal="center"/>
    </xf>
    <xf numFmtId="0" fontId="0" fillId="0" borderId="33" xfId="0" applyBorder="1"/>
    <xf numFmtId="0" fontId="0" fillId="0" borderId="34" xfId="0" applyBorder="1"/>
    <xf numFmtId="0" fontId="0" fillId="0" borderId="38" xfId="0" applyBorder="1"/>
    <xf numFmtId="14" fontId="5" fillId="0" borderId="38" xfId="0" applyNumberFormat="1" applyFont="1" applyBorder="1" applyAlignment="1">
      <alignment horizontal="left" indent="1"/>
    </xf>
    <xf numFmtId="49" fontId="5" fillId="0" borderId="38" xfId="0" applyNumberFormat="1" applyFont="1" applyBorder="1" applyAlignment="1">
      <alignment horizontal="left" indent="1"/>
    </xf>
    <xf numFmtId="0" fontId="3" fillId="0" borderId="0" xfId="0" applyFont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wrapText="1"/>
    </xf>
    <xf numFmtId="0" fontId="0" fillId="0" borderId="4" xfId="0" applyBorder="1"/>
    <xf numFmtId="0" fontId="5" fillId="3" borderId="44" xfId="0" applyFont="1" applyFill="1" applyBorder="1" applyAlignment="1">
      <alignment horizontal="left"/>
    </xf>
    <xf numFmtId="0" fontId="2" fillId="3" borderId="44" xfId="0" applyFont="1" applyFill="1" applyBorder="1" applyAlignment="1">
      <alignment horizontal="left" wrapText="1" indent="1"/>
    </xf>
    <xf numFmtId="0" fontId="6" fillId="0" borderId="44" xfId="0" applyFont="1" applyBorder="1" applyAlignment="1">
      <alignment horizontal="left" wrapText="1" indent="2"/>
    </xf>
    <xf numFmtId="0" fontId="6" fillId="0" borderId="44" xfId="0" applyFont="1" applyBorder="1" applyAlignment="1">
      <alignment horizontal="left" wrapText="1" indent="1"/>
    </xf>
    <xf numFmtId="0" fontId="6" fillId="0" borderId="45" xfId="0" applyFont="1" applyBorder="1" applyAlignment="1">
      <alignment horizontal="left" wrapText="1" indent="1"/>
    </xf>
    <xf numFmtId="0" fontId="6" fillId="0" borderId="46" xfId="0" applyFont="1" applyBorder="1" applyAlignment="1">
      <alignment horizontal="left" wrapText="1" indent="1"/>
    </xf>
    <xf numFmtId="0" fontId="6" fillId="3" borderId="44" xfId="0" applyFont="1" applyFill="1" applyBorder="1" applyAlignment="1">
      <alignment horizontal="left" wrapText="1" indent="2"/>
    </xf>
    <xf numFmtId="0" fontId="6" fillId="0" borderId="44" xfId="0" applyFont="1" applyBorder="1" applyAlignment="1">
      <alignment horizontal="left" wrapText="1" indent="3"/>
    </xf>
    <xf numFmtId="0" fontId="6" fillId="0" borderId="47" xfId="0" applyFont="1" applyBorder="1" applyAlignment="1">
      <alignment horizontal="left" wrapText="1" indent="3"/>
    </xf>
    <xf numFmtId="0" fontId="6" fillId="0" borderId="13" xfId="0" applyFont="1" applyBorder="1" applyAlignment="1">
      <alignment horizontal="left" wrapText="1" indent="2"/>
    </xf>
    <xf numFmtId="0" fontId="2" fillId="3" borderId="28" xfId="0" applyFont="1" applyFill="1" applyBorder="1" applyAlignment="1">
      <alignment horizontal="left" wrapText="1" indent="1"/>
    </xf>
    <xf numFmtId="0" fontId="6" fillId="0" borderId="47" xfId="0" applyFont="1" applyBorder="1" applyAlignment="1">
      <alignment horizontal="left" wrapText="1" indent="2"/>
    </xf>
    <xf numFmtId="0" fontId="4" fillId="2" borderId="28" xfId="0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/>
    </xf>
    <xf numFmtId="0" fontId="5" fillId="3" borderId="44" xfId="0" applyFont="1" applyFill="1" applyBorder="1" applyAlignment="1">
      <alignment wrapText="1"/>
    </xf>
    <xf numFmtId="0" fontId="2" fillId="0" borderId="44" xfId="0" applyFont="1" applyBorder="1" applyAlignment="1">
      <alignment horizontal="left" wrapText="1" indent="2"/>
    </xf>
    <xf numFmtId="0" fontId="5" fillId="3" borderId="44" xfId="0" applyFont="1" applyFill="1" applyBorder="1" applyAlignment="1">
      <alignment horizontal="left" wrapText="1"/>
    </xf>
    <xf numFmtId="0" fontId="5" fillId="0" borderId="44" xfId="0" applyFont="1" applyBorder="1" applyAlignment="1">
      <alignment horizontal="left" wrapText="1"/>
    </xf>
    <xf numFmtId="0" fontId="2" fillId="0" borderId="47" xfId="0" applyFont="1" applyBorder="1" applyAlignment="1">
      <alignment horizontal="left" wrapText="1" indent="1"/>
    </xf>
    <xf numFmtId="49" fontId="9" fillId="0" borderId="9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4" borderId="21" xfId="0" applyFont="1" applyFill="1" applyBorder="1" applyAlignment="1">
      <alignment horizontal="left" wrapText="1"/>
    </xf>
    <xf numFmtId="49" fontId="2" fillId="4" borderId="18" xfId="0" applyNumberFormat="1" applyFont="1" applyFill="1" applyBorder="1" applyAlignment="1">
      <alignment horizontal="center"/>
    </xf>
    <xf numFmtId="49" fontId="2" fillId="4" borderId="19" xfId="0" applyNumberFormat="1" applyFont="1" applyFill="1" applyBorder="1" applyAlignment="1">
      <alignment horizontal="center"/>
    </xf>
    <xf numFmtId="164" fontId="2" fillId="0" borderId="7" xfId="0" applyNumberFormat="1" applyFont="1" applyBorder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0" fontId="2" fillId="4" borderId="21" xfId="0" applyFont="1" applyFill="1" applyBorder="1" applyAlignment="1">
      <alignment horizontal="left" wrapText="1" indent="1"/>
    </xf>
    <xf numFmtId="49" fontId="2" fillId="4" borderId="52" xfId="0" applyNumberFormat="1" applyFont="1" applyFill="1" applyBorder="1" applyAlignment="1">
      <alignment horizontal="center"/>
    </xf>
    <xf numFmtId="49" fontId="2" fillId="4" borderId="53" xfId="0" applyNumberFormat="1" applyFont="1" applyFill="1" applyBorder="1" applyAlignment="1">
      <alignment horizontal="center"/>
    </xf>
    <xf numFmtId="164" fontId="2" fillId="4" borderId="53" xfId="0" applyNumberFormat="1" applyFont="1" applyFill="1" applyBorder="1" applyAlignment="1">
      <alignment horizontal="right" wrapText="1"/>
    </xf>
    <xf numFmtId="164" fontId="2" fillId="4" borderId="56" xfId="0" applyNumberFormat="1" applyFont="1" applyFill="1" applyBorder="1" applyAlignment="1">
      <alignment horizontal="right" wrapText="1"/>
    </xf>
    <xf numFmtId="0" fontId="6" fillId="4" borderId="21" xfId="0" applyFont="1" applyFill="1" applyBorder="1" applyAlignment="1">
      <alignment horizontal="left" wrapText="1" indent="1"/>
    </xf>
    <xf numFmtId="49" fontId="2" fillId="4" borderId="57" xfId="0" applyNumberFormat="1" applyFont="1" applyFill="1" applyBorder="1" applyAlignment="1">
      <alignment horizontal="center"/>
    </xf>
    <xf numFmtId="49" fontId="2" fillId="0" borderId="58" xfId="0" applyNumberFormat="1" applyFont="1" applyBorder="1" applyAlignment="1" applyProtection="1">
      <alignment horizontal="center"/>
      <protection locked="0"/>
    </xf>
    <xf numFmtId="49" fontId="2" fillId="4" borderId="59" xfId="0" applyNumberFormat="1" applyFont="1" applyFill="1" applyBorder="1" applyAlignment="1">
      <alignment horizontal="center"/>
    </xf>
    <xf numFmtId="49" fontId="2" fillId="0" borderId="60" xfId="0" applyNumberFormat="1" applyFont="1" applyBorder="1" applyAlignment="1" applyProtection="1">
      <alignment horizontal="center"/>
      <protection locked="0"/>
    </xf>
    <xf numFmtId="49" fontId="2" fillId="4" borderId="60" xfId="0" applyNumberFormat="1" applyFont="1" applyFill="1" applyBorder="1" applyAlignment="1">
      <alignment horizontal="center"/>
    </xf>
    <xf numFmtId="49" fontId="2" fillId="0" borderId="61" xfId="0" applyNumberFormat="1" applyFont="1" applyBorder="1" applyAlignment="1">
      <alignment horizontal="center"/>
    </xf>
    <xf numFmtId="164" fontId="2" fillId="3" borderId="58" xfId="0" applyNumberFormat="1" applyFont="1" applyFill="1" applyBorder="1" applyAlignment="1">
      <alignment horizontal="right" wrapText="1"/>
    </xf>
    <xf numFmtId="164" fontId="2" fillId="0" borderId="58" xfId="0" applyNumberFormat="1" applyFont="1" applyBorder="1" applyAlignment="1" applyProtection="1">
      <alignment horizontal="right" wrapText="1"/>
      <protection locked="0"/>
    </xf>
    <xf numFmtId="164" fontId="2" fillId="0" borderId="62" xfId="0" applyNumberFormat="1" applyFont="1" applyBorder="1" applyAlignment="1" applyProtection="1">
      <alignment horizontal="right" wrapText="1"/>
      <protection locked="0"/>
    </xf>
    <xf numFmtId="49" fontId="2" fillId="0" borderId="7" xfId="0" applyNumberFormat="1" applyFont="1" applyBorder="1" applyAlignment="1" applyProtection="1">
      <alignment horizontal="right" wrapText="1"/>
      <protection locked="0"/>
    </xf>
    <xf numFmtId="49" fontId="2" fillId="4" borderId="22" xfId="0" applyNumberFormat="1" applyFont="1" applyFill="1" applyBorder="1" applyAlignment="1">
      <alignment horizontal="center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4" borderId="63" xfId="0" applyNumberFormat="1" applyFont="1" applyFill="1" applyBorder="1" applyAlignment="1">
      <alignment horizontal="center"/>
    </xf>
    <xf numFmtId="49" fontId="2" fillId="0" borderId="64" xfId="0" applyNumberFormat="1" applyFont="1" applyBorder="1" applyAlignment="1" applyProtection="1">
      <alignment horizontal="center"/>
      <protection locked="0"/>
    </xf>
    <xf numFmtId="49" fontId="2" fillId="4" borderId="64" xfId="0" applyNumberFormat="1" applyFont="1" applyFill="1" applyBorder="1" applyAlignment="1">
      <alignment horizontal="center"/>
    </xf>
    <xf numFmtId="49" fontId="2" fillId="0" borderId="65" xfId="0" applyNumberFormat="1" applyFont="1" applyBorder="1" applyAlignment="1">
      <alignment horizontal="center"/>
    </xf>
    <xf numFmtId="49" fontId="2" fillId="4" borderId="24" xfId="0" applyNumberFormat="1" applyFont="1" applyFill="1" applyBorder="1" applyAlignment="1">
      <alignment horizontal="center"/>
    </xf>
    <xf numFmtId="49" fontId="2" fillId="4" borderId="3" xfId="0" applyNumberFormat="1" applyFont="1" applyFill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66" xfId="0" applyFont="1" applyBorder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1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wrapText="1"/>
      <protection locked="0"/>
    </xf>
    <xf numFmtId="0" fontId="2" fillId="0" borderId="9" xfId="0" applyFont="1" applyBorder="1" applyAlignment="1">
      <alignment horizontal="center" vertical="top" wrapText="1"/>
    </xf>
    <xf numFmtId="0" fontId="3" fillId="0" borderId="0" xfId="0" applyFont="1"/>
    <xf numFmtId="0" fontId="10" fillId="0" borderId="38" xfId="0" applyFont="1" applyBorder="1" applyAlignment="1">
      <alignment horizontal="left" vertical="center" indent="2"/>
    </xf>
    <xf numFmtId="0" fontId="10" fillId="0" borderId="0" xfId="0" applyFont="1" applyAlignment="1">
      <alignment horizontal="center" vertical="center"/>
    </xf>
    <xf numFmtId="49" fontId="5" fillId="0" borderId="38" xfId="0" applyNumberFormat="1" applyFont="1" applyBorder="1" applyAlignment="1">
      <alignment horizontal="left" wrapText="1" indent="1"/>
    </xf>
    <xf numFmtId="49" fontId="2" fillId="0" borderId="0" xfId="0" applyNumberFormat="1" applyFont="1" applyAlignment="1">
      <alignment horizontal="left" inden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1" fillId="0" borderId="12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0" xfId="0" applyFont="1" applyBorder="1" applyAlignment="1" applyProtection="1">
      <alignment horizontal="left"/>
      <protection locked="0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11" fillId="0" borderId="39" xfId="0" applyFont="1" applyBorder="1" applyAlignment="1">
      <alignment horizontal="right" indent="1"/>
    </xf>
    <xf numFmtId="0" fontId="11" fillId="0" borderId="40" xfId="0" applyFont="1" applyBorder="1" applyAlignment="1">
      <alignment horizontal="right" indent="1"/>
    </xf>
    <xf numFmtId="0" fontId="11" fillId="0" borderId="38" xfId="0" applyFont="1" applyBorder="1" applyAlignment="1">
      <alignment horizontal="right" indent="1"/>
    </xf>
    <xf numFmtId="0" fontId="11" fillId="0" borderId="0" xfId="0" applyFont="1" applyAlignment="1">
      <alignment horizontal="right" indent="1"/>
    </xf>
    <xf numFmtId="0" fontId="11" fillId="0" borderId="42" xfId="0" applyFont="1" applyBorder="1" applyAlignment="1">
      <alignment horizontal="right" indent="1"/>
    </xf>
    <xf numFmtId="0" fontId="11" fillId="0" borderId="33" xfId="0" applyFont="1" applyBorder="1" applyAlignment="1">
      <alignment horizontal="right" indent="1"/>
    </xf>
    <xf numFmtId="0" fontId="12" fillId="0" borderId="4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0" fillId="0" borderId="37" xfId="0" applyFont="1" applyBorder="1" applyAlignment="1">
      <alignment horizontal="left" vertical="center" indent="2"/>
    </xf>
    <xf numFmtId="0" fontId="10" fillId="0" borderId="35" xfId="0" applyFont="1" applyBorder="1" applyAlignment="1">
      <alignment horizontal="left" vertical="center" indent="2"/>
    </xf>
    <xf numFmtId="0" fontId="10" fillId="0" borderId="36" xfId="0" applyFont="1" applyBorder="1" applyAlignment="1">
      <alignment horizontal="center" vertical="center"/>
    </xf>
    <xf numFmtId="49" fontId="5" fillId="0" borderId="41" xfId="0" applyNumberFormat="1" applyFont="1" applyBorder="1" applyAlignment="1">
      <alignment horizontal="left" indent="1"/>
    </xf>
    <xf numFmtId="49" fontId="5" fillId="0" borderId="39" xfId="0" applyNumberFormat="1" applyFont="1" applyBorder="1" applyAlignment="1">
      <alignment horizontal="left" indent="1"/>
    </xf>
    <xf numFmtId="14" fontId="5" fillId="0" borderId="34" xfId="0" applyNumberFormat="1" applyFont="1" applyBorder="1" applyAlignment="1">
      <alignment horizontal="left" indent="1"/>
    </xf>
    <xf numFmtId="14" fontId="5" fillId="0" borderId="38" xfId="0" applyNumberFormat="1" applyFont="1" applyBorder="1" applyAlignment="1">
      <alignment horizontal="left" indent="1"/>
    </xf>
    <xf numFmtId="49" fontId="5" fillId="0" borderId="34" xfId="0" applyNumberFormat="1" applyFont="1" applyBorder="1" applyAlignment="1">
      <alignment horizontal="left" indent="1"/>
    </xf>
    <xf numFmtId="49" fontId="5" fillId="0" borderId="38" xfId="0" applyNumberFormat="1" applyFont="1" applyBorder="1" applyAlignment="1">
      <alignment horizontal="left" indent="1"/>
    </xf>
    <xf numFmtId="49" fontId="5" fillId="0" borderId="43" xfId="0" applyNumberFormat="1" applyFont="1" applyBorder="1" applyAlignment="1">
      <alignment horizontal="left" wrapText="1" indent="1"/>
    </xf>
    <xf numFmtId="49" fontId="5" fillId="0" borderId="42" xfId="0" applyNumberFormat="1" applyFont="1" applyBorder="1" applyAlignment="1">
      <alignment horizontal="left" wrapText="1" indent="1"/>
    </xf>
    <xf numFmtId="49" fontId="2" fillId="0" borderId="40" xfId="0" applyNumberFormat="1" applyFont="1" applyBorder="1" applyAlignment="1">
      <alignment horizontal="left" indent="1"/>
    </xf>
    <xf numFmtId="49" fontId="2" fillId="0" borderId="12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right" vertical="top" wrapText="1" indent="1"/>
    </xf>
    <xf numFmtId="0" fontId="2" fillId="0" borderId="0" xfId="0" applyFont="1" applyAlignment="1">
      <alignment horizontal="right" vertical="top" indent="1"/>
    </xf>
    <xf numFmtId="0" fontId="2" fillId="0" borderId="0" xfId="0" applyFont="1" applyAlignment="1">
      <alignment horizontal="center"/>
    </xf>
    <xf numFmtId="49" fontId="2" fillId="4" borderId="3" xfId="0" applyNumberFormat="1" applyFont="1" applyFill="1" applyBorder="1" applyAlignment="1">
      <alignment horizontal="center"/>
    </xf>
    <xf numFmtId="49" fontId="2" fillId="4" borderId="16" xfId="0" applyNumberFormat="1" applyFont="1" applyFill="1" applyBorder="1" applyAlignment="1">
      <alignment horizontal="center"/>
    </xf>
    <xf numFmtId="49" fontId="2" fillId="4" borderId="48" xfId="0" applyNumberFormat="1" applyFont="1" applyFill="1" applyBorder="1" applyAlignment="1">
      <alignment horizontal="center"/>
    </xf>
    <xf numFmtId="49" fontId="2" fillId="4" borderId="49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49" fontId="2" fillId="4" borderId="19" xfId="0" applyNumberFormat="1" applyFont="1" applyFill="1" applyBorder="1" applyAlignment="1">
      <alignment horizontal="center"/>
    </xf>
    <xf numFmtId="49" fontId="2" fillId="4" borderId="50" xfId="0" applyNumberFormat="1" applyFont="1" applyFill="1" applyBorder="1" applyAlignment="1">
      <alignment horizontal="center"/>
    </xf>
    <xf numFmtId="49" fontId="2" fillId="4" borderId="27" xfId="0" applyNumberFormat="1" applyFont="1" applyFill="1" applyBorder="1" applyAlignment="1">
      <alignment horizontal="center"/>
    </xf>
    <xf numFmtId="49" fontId="2" fillId="4" borderId="51" xfId="0" applyNumberFormat="1" applyFont="1" applyFill="1" applyBorder="1" applyAlignment="1">
      <alignment horizontal="center"/>
    </xf>
    <xf numFmtId="49" fontId="2" fillId="4" borderId="53" xfId="0" applyNumberFormat="1" applyFont="1" applyFill="1" applyBorder="1" applyAlignment="1">
      <alignment horizontal="center"/>
    </xf>
    <xf numFmtId="49" fontId="2" fillId="4" borderId="54" xfId="0" applyNumberFormat="1" applyFont="1" applyFill="1" applyBorder="1" applyAlignment="1">
      <alignment horizontal="center"/>
    </xf>
    <xf numFmtId="49" fontId="2" fillId="4" borderId="9" xfId="0" applyNumberFormat="1" applyFont="1" applyFill="1" applyBorder="1" applyAlignment="1">
      <alignment horizontal="center"/>
    </xf>
    <xf numFmtId="49" fontId="2" fillId="4" borderId="55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9" fontId="2" fillId="0" borderId="1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657225</xdr:colOff>
      <xdr:row>259</xdr:row>
      <xdr:rowOff>66675</xdr:rowOff>
    </xdr:from>
    <xdr:to>
      <xdr:col>5</xdr:col>
      <xdr:colOff>114300</xdr:colOff>
      <xdr:row>260</xdr:row>
      <xdr:rowOff>1079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197</xdr:row>
      <xdr:rowOff>76200</xdr:rowOff>
    </xdr:from>
    <xdr:to>
      <xdr:col>10</xdr:col>
      <xdr:colOff>809625</xdr:colOff>
      <xdr:row>197</xdr:row>
      <xdr:rowOff>571500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02"/>
  <sheetViews>
    <sheetView tabSelected="1" workbookViewId="0"/>
  </sheetViews>
  <sheetFormatPr defaultRowHeight="15" x14ac:dyDescent="0.2"/>
  <cols>
    <col min="1" max="1" width="0.85546875" customWidth="1"/>
    <col min="2" max="2" width="45.140625" customWidth="1"/>
    <col min="3" max="3" width="5.7109375" customWidth="1"/>
    <col min="4" max="4" width="5.28515625" customWidth="1"/>
    <col min="5" max="18" width="16.7109375" customWidth="1"/>
    <col min="19" max="19" width="15.85546875" hidden="1" customWidth="1"/>
    <col min="20" max="20" width="9.140625" hidden="1" customWidth="1"/>
  </cols>
  <sheetData>
    <row r="1" spans="2:20" ht="5.0999999999999996" customHeight="1" x14ac:dyDescent="0.2">
      <c r="R1" s="1"/>
    </row>
    <row r="2" spans="2:20" ht="13.5" customHeight="1" x14ac:dyDescent="0.2">
      <c r="B2" s="193" t="s">
        <v>0</v>
      </c>
      <c r="C2" s="193"/>
      <c r="D2" s="193"/>
      <c r="E2" s="193"/>
      <c r="F2" s="193"/>
      <c r="G2" s="193"/>
      <c r="H2" s="193"/>
      <c r="I2" s="193"/>
      <c r="J2" s="193"/>
      <c r="K2" s="193"/>
      <c r="L2" s="2"/>
      <c r="M2" s="3"/>
      <c r="N2" s="3"/>
      <c r="O2" s="3"/>
      <c r="P2" s="3"/>
      <c r="Q2" s="4"/>
      <c r="R2" s="5" t="s">
        <v>1</v>
      </c>
      <c r="S2" s="6" t="s">
        <v>2</v>
      </c>
      <c r="T2" s="7"/>
    </row>
    <row r="3" spans="2:20" ht="12.75" customHeight="1" x14ac:dyDescent="0.2">
      <c r="B3" s="8"/>
      <c r="C3" s="9"/>
      <c r="D3" s="9"/>
      <c r="E3" s="9"/>
      <c r="F3" s="9"/>
      <c r="G3" s="9"/>
      <c r="H3" s="9"/>
      <c r="I3" s="9"/>
      <c r="J3" s="7"/>
      <c r="O3" s="10"/>
      <c r="P3" s="10"/>
      <c r="Q3" s="11" t="s">
        <v>3</v>
      </c>
      <c r="R3" s="12" t="s">
        <v>4</v>
      </c>
      <c r="S3" s="13" t="s">
        <v>5</v>
      </c>
      <c r="T3" s="7"/>
    </row>
    <row r="4" spans="2:20" ht="12.75" customHeight="1" x14ac:dyDescent="0.2">
      <c r="D4" s="14" t="s">
        <v>6</v>
      </c>
      <c r="E4" s="209" t="s">
        <v>7</v>
      </c>
      <c r="F4" s="209"/>
      <c r="O4" s="10"/>
      <c r="P4" s="10"/>
      <c r="Q4" s="11" t="s">
        <v>8</v>
      </c>
      <c r="R4" s="15">
        <v>45658</v>
      </c>
      <c r="S4" s="13" t="s">
        <v>9</v>
      </c>
      <c r="T4" s="7"/>
    </row>
    <row r="5" spans="2:20" ht="12.75" customHeight="1" x14ac:dyDescent="0.2">
      <c r="B5" s="9"/>
      <c r="C5" s="16"/>
      <c r="D5" s="16"/>
      <c r="E5" s="17"/>
      <c r="F5" s="17"/>
      <c r="G5" s="16"/>
      <c r="H5" s="16"/>
      <c r="I5" s="16"/>
      <c r="J5" s="7"/>
      <c r="K5" s="14"/>
      <c r="L5" s="14"/>
      <c r="M5" s="14"/>
      <c r="O5" s="10"/>
      <c r="P5" s="10"/>
      <c r="Q5" s="11"/>
      <c r="R5" s="18"/>
      <c r="S5" s="13" t="s">
        <v>10</v>
      </c>
      <c r="T5" s="7"/>
    </row>
    <row r="6" spans="2:20" ht="11.25" customHeight="1" x14ac:dyDescent="0.2">
      <c r="B6" s="19" t="s">
        <v>11</v>
      </c>
      <c r="C6" s="197" t="s">
        <v>12</v>
      </c>
      <c r="D6" s="197"/>
      <c r="E6" s="197"/>
      <c r="F6" s="197"/>
      <c r="G6" s="197"/>
      <c r="H6" s="197"/>
      <c r="I6" s="197"/>
      <c r="J6" s="197"/>
      <c r="K6" s="197"/>
      <c r="L6" s="20"/>
      <c r="M6" s="19"/>
      <c r="O6" s="21"/>
      <c r="P6" s="21"/>
      <c r="Q6" s="22" t="s">
        <v>13</v>
      </c>
      <c r="R6" s="23" t="s">
        <v>14</v>
      </c>
      <c r="S6" s="24" t="s">
        <v>15</v>
      </c>
      <c r="T6" s="25"/>
    </row>
    <row r="7" spans="2:20" ht="11.25" customHeight="1" x14ac:dyDescent="0.2">
      <c r="B7" s="19" t="s">
        <v>16</v>
      </c>
      <c r="C7" s="198" t="s">
        <v>17</v>
      </c>
      <c r="D7" s="198"/>
      <c r="E7" s="198"/>
      <c r="F7" s="198"/>
      <c r="G7" s="198"/>
      <c r="H7" s="198"/>
      <c r="I7" s="198"/>
      <c r="J7" s="198"/>
      <c r="K7" s="198"/>
      <c r="L7" s="26"/>
      <c r="M7" s="19"/>
      <c r="O7" s="21"/>
      <c r="P7" s="21"/>
      <c r="Q7" s="22" t="s">
        <v>18</v>
      </c>
      <c r="R7" s="23" t="s">
        <v>19</v>
      </c>
      <c r="S7" s="24"/>
      <c r="T7" s="25"/>
    </row>
    <row r="8" spans="2:20" ht="11.25" customHeight="1" x14ac:dyDescent="0.2">
      <c r="B8" s="27" t="s">
        <v>20</v>
      </c>
      <c r="C8" s="28"/>
      <c r="D8" s="28"/>
      <c r="E8" s="28"/>
      <c r="F8" s="28"/>
      <c r="G8" s="28"/>
      <c r="H8" s="28"/>
      <c r="I8" s="28"/>
      <c r="J8" s="29"/>
      <c r="K8" s="28"/>
      <c r="L8" s="30"/>
      <c r="M8" s="30"/>
      <c r="O8" s="21"/>
      <c r="P8" s="21"/>
      <c r="Q8" s="22"/>
      <c r="R8" s="31"/>
      <c r="S8" s="24"/>
      <c r="T8" s="25"/>
    </row>
    <row r="9" spans="2:20" ht="12" customHeight="1" x14ac:dyDescent="0.2">
      <c r="B9" s="27" t="s">
        <v>21</v>
      </c>
      <c r="C9" s="30"/>
      <c r="D9" s="30"/>
      <c r="E9" s="30"/>
      <c r="F9" s="30"/>
      <c r="G9" s="30"/>
      <c r="H9" s="30"/>
      <c r="I9" s="30"/>
      <c r="J9" s="25"/>
      <c r="K9" s="32"/>
      <c r="L9" s="32"/>
      <c r="M9" s="32"/>
      <c r="O9" s="21"/>
      <c r="P9" s="21"/>
      <c r="Q9" s="22" t="s">
        <v>22</v>
      </c>
      <c r="R9" s="33">
        <v>383</v>
      </c>
      <c r="S9" s="24" t="s">
        <v>23</v>
      </c>
      <c r="T9" s="25"/>
    </row>
    <row r="10" spans="2:20" ht="12.75" customHeight="1" x14ac:dyDescent="0.2">
      <c r="B10" s="9"/>
      <c r="C10" s="194" t="s">
        <v>24</v>
      </c>
      <c r="D10" s="194"/>
      <c r="E10" s="194"/>
      <c r="F10" s="194"/>
      <c r="G10" s="34"/>
      <c r="H10" s="34"/>
      <c r="I10" s="34"/>
      <c r="J10" s="7"/>
      <c r="K10" s="14"/>
      <c r="L10" s="14"/>
      <c r="M10" s="14"/>
      <c r="N10" s="14"/>
      <c r="O10" s="14"/>
      <c r="P10" s="14"/>
      <c r="Q10" s="14"/>
      <c r="R10" s="35"/>
      <c r="S10" s="7"/>
      <c r="T10" s="7"/>
    </row>
    <row r="11" spans="2:20" ht="6" customHeight="1" x14ac:dyDescent="0.2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7" t="s">
        <v>25</v>
      </c>
    </row>
    <row r="12" spans="2:20" ht="135" customHeight="1" x14ac:dyDescent="0.2">
      <c r="B12" s="38" t="s">
        <v>26</v>
      </c>
      <c r="C12" s="39" t="s">
        <v>27</v>
      </c>
      <c r="D12" s="39" t="s">
        <v>28</v>
      </c>
      <c r="E12" s="39" t="s">
        <v>29</v>
      </c>
      <c r="F12" s="39" t="s">
        <v>30</v>
      </c>
      <c r="G12" s="39" t="s">
        <v>31</v>
      </c>
      <c r="H12" s="39" t="s">
        <v>32</v>
      </c>
      <c r="I12" s="40" t="s">
        <v>33</v>
      </c>
      <c r="J12" s="39" t="s">
        <v>34</v>
      </c>
      <c r="K12" s="39" t="s">
        <v>35</v>
      </c>
      <c r="L12" s="39" t="s">
        <v>36</v>
      </c>
      <c r="M12" s="39" t="s">
        <v>37</v>
      </c>
      <c r="N12" s="39" t="s">
        <v>38</v>
      </c>
      <c r="O12" s="39" t="s">
        <v>39</v>
      </c>
      <c r="P12" s="39" t="s">
        <v>40</v>
      </c>
      <c r="Q12" s="39" t="s">
        <v>41</v>
      </c>
      <c r="R12" s="41" t="s">
        <v>42</v>
      </c>
      <c r="S12" s="25"/>
    </row>
    <row r="13" spans="2:20" ht="12" customHeight="1" x14ac:dyDescent="0.2">
      <c r="B13" s="38">
        <v>1</v>
      </c>
      <c r="C13" s="42">
        <v>2</v>
      </c>
      <c r="D13" s="42">
        <v>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2">
        <v>9</v>
      </c>
      <c r="K13" s="42">
        <v>10</v>
      </c>
      <c r="L13" s="42">
        <v>11</v>
      </c>
      <c r="M13" s="42">
        <v>12</v>
      </c>
      <c r="N13" s="42">
        <v>13</v>
      </c>
      <c r="O13" s="42">
        <v>14</v>
      </c>
      <c r="P13" s="42">
        <v>15</v>
      </c>
      <c r="Q13" s="42">
        <v>16</v>
      </c>
      <c r="R13" s="43">
        <v>17</v>
      </c>
      <c r="S13" s="25"/>
    </row>
    <row r="14" spans="2:20" ht="19.5" customHeight="1" x14ac:dyDescent="0.2">
      <c r="B14" s="44" t="s">
        <v>43</v>
      </c>
      <c r="C14" s="45" t="s">
        <v>44</v>
      </c>
      <c r="D14" s="46"/>
      <c r="E14" s="47">
        <f t="shared" ref="E14:E39" si="0">G14+R14-F14</f>
        <v>1152653764.8599999</v>
      </c>
      <c r="F14" s="47">
        <f>F15+F73+F104</f>
        <v>0</v>
      </c>
      <c r="G14" s="47">
        <f t="shared" ref="G14:G39" si="1">I14+J14+K14+L14+M14+N14+O14+P14+Q14-H14</f>
        <v>1152653764.8599999</v>
      </c>
      <c r="H14" s="47">
        <f t="shared" ref="H14:R14" si="2">H15+H73+H104</f>
        <v>50293841.390000001</v>
      </c>
      <c r="I14" s="47">
        <f t="shared" si="2"/>
        <v>0</v>
      </c>
      <c r="J14" s="47">
        <f t="shared" si="2"/>
        <v>0</v>
      </c>
      <c r="K14" s="47">
        <f t="shared" si="2"/>
        <v>0</v>
      </c>
      <c r="L14" s="47">
        <f t="shared" si="2"/>
        <v>0</v>
      </c>
      <c r="M14" s="47">
        <f t="shared" si="2"/>
        <v>0</v>
      </c>
      <c r="N14" s="47">
        <f t="shared" si="2"/>
        <v>0</v>
      </c>
      <c r="O14" s="47">
        <f t="shared" si="2"/>
        <v>835400431.01999998</v>
      </c>
      <c r="P14" s="47">
        <f t="shared" si="2"/>
        <v>321221167.58000004</v>
      </c>
      <c r="Q14" s="47">
        <f t="shared" si="2"/>
        <v>46326007.649999999</v>
      </c>
      <c r="R14" s="48">
        <f t="shared" si="2"/>
        <v>0</v>
      </c>
      <c r="S14" s="49"/>
    </row>
    <row r="15" spans="2:20" ht="19.5" customHeight="1" x14ac:dyDescent="0.2">
      <c r="B15" s="50" t="s">
        <v>45</v>
      </c>
      <c r="C15" s="51" t="s">
        <v>46</v>
      </c>
      <c r="D15" s="52" t="s">
        <v>47</v>
      </c>
      <c r="E15" s="53">
        <f t="shared" si="0"/>
        <v>1117356766.3099999</v>
      </c>
      <c r="F15" s="53">
        <f>F16+F21+F33+F43+F49+F58+F69</f>
        <v>0</v>
      </c>
      <c r="G15" s="53">
        <f t="shared" si="1"/>
        <v>1117356766.3099999</v>
      </c>
      <c r="H15" s="53">
        <f t="shared" ref="H15:R15" si="3">H16+H21+H33+H43+H49+H58+H69</f>
        <v>50293841.390000001</v>
      </c>
      <c r="I15" s="53">
        <f t="shared" si="3"/>
        <v>0</v>
      </c>
      <c r="J15" s="53">
        <f t="shared" si="3"/>
        <v>0</v>
      </c>
      <c r="K15" s="53">
        <f t="shared" si="3"/>
        <v>0</v>
      </c>
      <c r="L15" s="53">
        <f t="shared" si="3"/>
        <v>0</v>
      </c>
      <c r="M15" s="53">
        <f t="shared" si="3"/>
        <v>0</v>
      </c>
      <c r="N15" s="53">
        <f t="shared" si="3"/>
        <v>0</v>
      </c>
      <c r="O15" s="53">
        <f t="shared" si="3"/>
        <v>809523779.81999993</v>
      </c>
      <c r="P15" s="53">
        <f t="shared" si="3"/>
        <v>311800820.23000002</v>
      </c>
      <c r="Q15" s="53">
        <f t="shared" si="3"/>
        <v>46326007.649999999</v>
      </c>
      <c r="R15" s="54">
        <f t="shared" si="3"/>
        <v>0</v>
      </c>
      <c r="S15" s="49"/>
    </row>
    <row r="16" spans="2:20" ht="33.75" customHeight="1" x14ac:dyDescent="0.2">
      <c r="B16" s="55" t="s">
        <v>48</v>
      </c>
      <c r="C16" s="56" t="s">
        <v>49</v>
      </c>
      <c r="D16" s="57" t="s">
        <v>50</v>
      </c>
      <c r="E16" s="53">
        <f t="shared" si="0"/>
        <v>476601020.10000002</v>
      </c>
      <c r="F16" s="53">
        <f>F17+F18+F19+F20</f>
        <v>0</v>
      </c>
      <c r="G16" s="53">
        <f t="shared" si="1"/>
        <v>476601020.10000002</v>
      </c>
      <c r="H16" s="53">
        <f t="shared" ref="H16:R16" si="4">H17+H18+H19+H20</f>
        <v>0</v>
      </c>
      <c r="I16" s="53">
        <f t="shared" si="4"/>
        <v>0</v>
      </c>
      <c r="J16" s="53">
        <f t="shared" si="4"/>
        <v>0</v>
      </c>
      <c r="K16" s="53">
        <f t="shared" si="4"/>
        <v>0</v>
      </c>
      <c r="L16" s="53">
        <f t="shared" si="4"/>
        <v>0</v>
      </c>
      <c r="M16" s="53">
        <f t="shared" si="4"/>
        <v>0</v>
      </c>
      <c r="N16" s="53">
        <f t="shared" si="4"/>
        <v>0</v>
      </c>
      <c r="O16" s="53">
        <f t="shared" si="4"/>
        <v>373448225.17000002</v>
      </c>
      <c r="P16" s="53">
        <f t="shared" si="4"/>
        <v>88185449.409999996</v>
      </c>
      <c r="Q16" s="53">
        <f t="shared" si="4"/>
        <v>14967345.52</v>
      </c>
      <c r="R16" s="54">
        <f t="shared" si="4"/>
        <v>0</v>
      </c>
      <c r="S16" s="49"/>
    </row>
    <row r="17" spans="2:19" ht="22.5" customHeight="1" x14ac:dyDescent="0.2">
      <c r="B17" s="58" t="s">
        <v>51</v>
      </c>
      <c r="C17" s="59" t="s">
        <v>52</v>
      </c>
      <c r="D17" s="60" t="s">
        <v>53</v>
      </c>
      <c r="E17" s="53">
        <f t="shared" si="0"/>
        <v>469379303.53999996</v>
      </c>
      <c r="F17" s="61"/>
      <c r="G17" s="53">
        <f t="shared" si="1"/>
        <v>469379303.53999996</v>
      </c>
      <c r="H17" s="61"/>
      <c r="I17" s="61"/>
      <c r="J17" s="61"/>
      <c r="K17" s="61"/>
      <c r="L17" s="61"/>
      <c r="M17" s="61"/>
      <c r="N17" s="61"/>
      <c r="O17" s="61">
        <v>366248528.61000001</v>
      </c>
      <c r="P17" s="61">
        <v>88177249.409999996</v>
      </c>
      <c r="Q17" s="61">
        <v>14953525.52</v>
      </c>
      <c r="R17" s="62"/>
      <c r="S17" s="49"/>
    </row>
    <row r="18" spans="2:19" ht="19.5" customHeight="1" x14ac:dyDescent="0.2">
      <c r="B18" s="58" t="s">
        <v>54</v>
      </c>
      <c r="C18" s="59" t="s">
        <v>55</v>
      </c>
      <c r="D18" s="60" t="s">
        <v>56</v>
      </c>
      <c r="E18" s="53">
        <f t="shared" si="0"/>
        <v>7221716.5599999996</v>
      </c>
      <c r="F18" s="61"/>
      <c r="G18" s="53">
        <f t="shared" si="1"/>
        <v>7221716.5599999996</v>
      </c>
      <c r="H18" s="61"/>
      <c r="I18" s="61"/>
      <c r="J18" s="61"/>
      <c r="K18" s="61"/>
      <c r="L18" s="61"/>
      <c r="M18" s="61"/>
      <c r="N18" s="61"/>
      <c r="O18" s="61">
        <v>7199696.5599999996</v>
      </c>
      <c r="P18" s="61">
        <v>8200</v>
      </c>
      <c r="Q18" s="61">
        <v>13820</v>
      </c>
      <c r="R18" s="62"/>
      <c r="S18" s="49"/>
    </row>
    <row r="19" spans="2:19" ht="19.5" customHeight="1" x14ac:dyDescent="0.2">
      <c r="B19" s="58" t="s">
        <v>57</v>
      </c>
      <c r="C19" s="59" t="s">
        <v>58</v>
      </c>
      <c r="D19" s="60" t="s">
        <v>59</v>
      </c>
      <c r="E19" s="53">
        <f t="shared" si="0"/>
        <v>0</v>
      </c>
      <c r="F19" s="61"/>
      <c r="G19" s="53">
        <f t="shared" si="1"/>
        <v>0</v>
      </c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2"/>
      <c r="S19" s="49"/>
    </row>
    <row r="20" spans="2:19" ht="19.5" customHeight="1" x14ac:dyDescent="0.2">
      <c r="B20" s="58" t="s">
        <v>60</v>
      </c>
      <c r="C20" s="59" t="s">
        <v>61</v>
      </c>
      <c r="D20" s="60" t="s">
        <v>62</v>
      </c>
      <c r="E20" s="53">
        <f t="shared" si="0"/>
        <v>0</v>
      </c>
      <c r="F20" s="61"/>
      <c r="G20" s="53">
        <f t="shared" si="1"/>
        <v>0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2"/>
      <c r="S20" s="49"/>
    </row>
    <row r="21" spans="2:19" ht="19.5" customHeight="1" x14ac:dyDescent="0.2">
      <c r="B21" s="55" t="s">
        <v>63</v>
      </c>
      <c r="C21" s="56" t="s">
        <v>64</v>
      </c>
      <c r="D21" s="57" t="s">
        <v>65</v>
      </c>
      <c r="E21" s="53">
        <f t="shared" si="0"/>
        <v>15386314.770000001</v>
      </c>
      <c r="F21" s="61"/>
      <c r="G21" s="53">
        <f t="shared" si="1"/>
        <v>15386314.770000001</v>
      </c>
      <c r="H21" s="61"/>
      <c r="I21" s="61"/>
      <c r="J21" s="61"/>
      <c r="K21" s="61"/>
      <c r="L21" s="61"/>
      <c r="M21" s="61"/>
      <c r="N21" s="61"/>
      <c r="O21" s="61">
        <v>9795004.0800000001</v>
      </c>
      <c r="P21" s="61">
        <v>5414066.54</v>
      </c>
      <c r="Q21" s="61">
        <v>177244.15</v>
      </c>
      <c r="R21" s="62"/>
      <c r="S21" s="49"/>
    </row>
    <row r="22" spans="2:19" ht="22.5" customHeight="1" x14ac:dyDescent="0.2">
      <c r="B22" s="58" t="s">
        <v>66</v>
      </c>
      <c r="C22" s="59" t="s">
        <v>67</v>
      </c>
      <c r="D22" s="60" t="s">
        <v>68</v>
      </c>
      <c r="E22" s="53">
        <f t="shared" si="0"/>
        <v>3515182.62</v>
      </c>
      <c r="F22" s="61"/>
      <c r="G22" s="53">
        <f t="shared" si="1"/>
        <v>3515182.62</v>
      </c>
      <c r="H22" s="61"/>
      <c r="I22" s="61"/>
      <c r="J22" s="61"/>
      <c r="K22" s="61"/>
      <c r="L22" s="61"/>
      <c r="M22" s="61"/>
      <c r="N22" s="61"/>
      <c r="O22" s="61">
        <v>2822077.93</v>
      </c>
      <c r="P22" s="61">
        <v>515860.54</v>
      </c>
      <c r="Q22" s="61">
        <v>177244.15</v>
      </c>
      <c r="R22" s="62"/>
      <c r="S22" s="49"/>
    </row>
    <row r="23" spans="2:19" ht="19.5" customHeight="1" x14ac:dyDescent="0.2">
      <c r="B23" s="58" t="s">
        <v>69</v>
      </c>
      <c r="C23" s="59" t="s">
        <v>70</v>
      </c>
      <c r="D23" s="60" t="s">
        <v>71</v>
      </c>
      <c r="E23" s="53">
        <f t="shared" si="0"/>
        <v>0</v>
      </c>
      <c r="F23" s="61"/>
      <c r="G23" s="53">
        <f t="shared" si="1"/>
        <v>0</v>
      </c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2"/>
      <c r="S23" s="49"/>
    </row>
    <row r="24" spans="2:19" ht="19.5" customHeight="1" x14ac:dyDescent="0.2">
      <c r="B24" s="58" t="s">
        <v>72</v>
      </c>
      <c r="C24" s="59" t="s">
        <v>73</v>
      </c>
      <c r="D24" s="60" t="s">
        <v>74</v>
      </c>
      <c r="E24" s="53">
        <f t="shared" si="0"/>
        <v>11184140.4</v>
      </c>
      <c r="F24" s="61"/>
      <c r="G24" s="53">
        <f t="shared" si="1"/>
        <v>11184140.4</v>
      </c>
      <c r="H24" s="61"/>
      <c r="I24" s="61"/>
      <c r="J24" s="61"/>
      <c r="K24" s="61"/>
      <c r="L24" s="61"/>
      <c r="M24" s="61"/>
      <c r="N24" s="61"/>
      <c r="O24" s="61">
        <v>6972926.1500000004</v>
      </c>
      <c r="P24" s="61">
        <v>4211214.25</v>
      </c>
      <c r="Q24" s="61"/>
      <c r="R24" s="62"/>
      <c r="S24" s="49"/>
    </row>
    <row r="25" spans="2:19" ht="22.5" customHeight="1" x14ac:dyDescent="0.2">
      <c r="B25" s="58" t="s">
        <v>75</v>
      </c>
      <c r="C25" s="59" t="s">
        <v>76</v>
      </c>
      <c r="D25" s="60" t="s">
        <v>77</v>
      </c>
      <c r="E25" s="53">
        <f t="shared" si="0"/>
        <v>0</v>
      </c>
      <c r="F25" s="61"/>
      <c r="G25" s="53">
        <f t="shared" si="1"/>
        <v>0</v>
      </c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2"/>
      <c r="S25" s="49"/>
    </row>
    <row r="26" spans="2:19" ht="19.5" customHeight="1" x14ac:dyDescent="0.2">
      <c r="B26" s="58" t="s">
        <v>78</v>
      </c>
      <c r="C26" s="59" t="s">
        <v>79</v>
      </c>
      <c r="D26" s="60" t="s">
        <v>80</v>
      </c>
      <c r="E26" s="53">
        <f t="shared" si="0"/>
        <v>0</v>
      </c>
      <c r="F26" s="61"/>
      <c r="G26" s="53">
        <f t="shared" si="1"/>
        <v>0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2"/>
      <c r="S26" s="49"/>
    </row>
    <row r="27" spans="2:19" ht="19.5" customHeight="1" x14ac:dyDescent="0.2">
      <c r="B27" s="58" t="s">
        <v>81</v>
      </c>
      <c r="C27" s="59" t="s">
        <v>82</v>
      </c>
      <c r="D27" s="60" t="s">
        <v>83</v>
      </c>
      <c r="E27" s="53">
        <f t="shared" si="0"/>
        <v>0</v>
      </c>
      <c r="F27" s="61"/>
      <c r="G27" s="53">
        <f t="shared" si="1"/>
        <v>0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2"/>
      <c r="S27" s="49"/>
    </row>
    <row r="28" spans="2:19" ht="19.5" customHeight="1" x14ac:dyDescent="0.2">
      <c r="B28" s="58" t="s">
        <v>84</v>
      </c>
      <c r="C28" s="59" t="s">
        <v>85</v>
      </c>
      <c r="D28" s="60" t="s">
        <v>86</v>
      </c>
      <c r="E28" s="53">
        <f t="shared" si="0"/>
        <v>0</v>
      </c>
      <c r="F28" s="61"/>
      <c r="G28" s="53">
        <f t="shared" si="1"/>
        <v>0</v>
      </c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2"/>
      <c r="S28" s="49"/>
    </row>
    <row r="29" spans="2:19" ht="33.75" customHeight="1" x14ac:dyDescent="0.2">
      <c r="B29" s="58" t="s">
        <v>87</v>
      </c>
      <c r="C29" s="59" t="s">
        <v>88</v>
      </c>
      <c r="D29" s="60" t="s">
        <v>89</v>
      </c>
      <c r="E29" s="53">
        <f t="shared" si="0"/>
        <v>0</v>
      </c>
      <c r="F29" s="61"/>
      <c r="G29" s="53">
        <f t="shared" si="1"/>
        <v>0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2"/>
      <c r="S29" s="49"/>
    </row>
    <row r="30" spans="2:19" ht="19.5" customHeight="1" x14ac:dyDescent="0.2">
      <c r="B30" s="58" t="s">
        <v>90</v>
      </c>
      <c r="C30" s="59" t="s">
        <v>91</v>
      </c>
      <c r="D30" s="60" t="s">
        <v>92</v>
      </c>
      <c r="E30" s="53">
        <f t="shared" si="0"/>
        <v>686991.75</v>
      </c>
      <c r="F30" s="61"/>
      <c r="G30" s="53">
        <f t="shared" si="1"/>
        <v>686991.75</v>
      </c>
      <c r="H30" s="61"/>
      <c r="I30" s="61"/>
      <c r="J30" s="61"/>
      <c r="K30" s="61"/>
      <c r="L30" s="61"/>
      <c r="M30" s="61"/>
      <c r="N30" s="61"/>
      <c r="O30" s="61"/>
      <c r="P30" s="61">
        <v>686991.75</v>
      </c>
      <c r="Q30" s="61">
        <v>0</v>
      </c>
      <c r="R30" s="62"/>
      <c r="S30" s="49"/>
    </row>
    <row r="31" spans="2:19" ht="19.5" customHeight="1" x14ac:dyDescent="0.2">
      <c r="B31" s="58" t="s">
        <v>93</v>
      </c>
      <c r="C31" s="59" t="s">
        <v>94</v>
      </c>
      <c r="D31" s="60" t="s">
        <v>95</v>
      </c>
      <c r="E31" s="53">
        <f t="shared" si="0"/>
        <v>0</v>
      </c>
      <c r="F31" s="61"/>
      <c r="G31" s="53">
        <f t="shared" si="1"/>
        <v>0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2"/>
      <c r="S31" s="49"/>
    </row>
    <row r="32" spans="2:19" ht="19.5" customHeight="1" x14ac:dyDescent="0.2">
      <c r="B32" s="58" t="s">
        <v>96</v>
      </c>
      <c r="C32" s="59" t="s">
        <v>97</v>
      </c>
      <c r="D32" s="60" t="s">
        <v>98</v>
      </c>
      <c r="E32" s="53">
        <f t="shared" si="0"/>
        <v>0</v>
      </c>
      <c r="F32" s="61"/>
      <c r="G32" s="53">
        <f t="shared" si="1"/>
        <v>0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2"/>
      <c r="S32" s="49"/>
    </row>
    <row r="33" spans="2:19" ht="24.75" customHeight="1" x14ac:dyDescent="0.2">
      <c r="B33" s="55" t="s">
        <v>99</v>
      </c>
      <c r="C33" s="56" t="s">
        <v>100</v>
      </c>
      <c r="D33" s="57" t="s">
        <v>101</v>
      </c>
      <c r="E33" s="53">
        <f t="shared" si="0"/>
        <v>0</v>
      </c>
      <c r="F33" s="61"/>
      <c r="G33" s="53">
        <f t="shared" si="1"/>
        <v>0</v>
      </c>
      <c r="H33" s="61"/>
      <c r="I33" s="61"/>
      <c r="J33" s="61"/>
      <c r="K33" s="61"/>
      <c r="L33" s="61"/>
      <c r="M33" s="61"/>
      <c r="N33" s="61"/>
      <c r="O33" s="61">
        <v>0</v>
      </c>
      <c r="P33" s="61">
        <v>0</v>
      </c>
      <c r="Q33" s="61">
        <v>0</v>
      </c>
      <c r="R33" s="62"/>
      <c r="S33" s="49"/>
    </row>
    <row r="34" spans="2:19" ht="45" customHeight="1" x14ac:dyDescent="0.2">
      <c r="B34" s="58" t="s">
        <v>102</v>
      </c>
      <c r="C34" s="59" t="s">
        <v>103</v>
      </c>
      <c r="D34" s="60" t="s">
        <v>104</v>
      </c>
      <c r="E34" s="53">
        <f t="shared" si="0"/>
        <v>0</v>
      </c>
      <c r="F34" s="61"/>
      <c r="G34" s="53">
        <f t="shared" si="1"/>
        <v>0</v>
      </c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2"/>
      <c r="S34" s="49"/>
    </row>
    <row r="35" spans="2:19" ht="22.5" customHeight="1" x14ac:dyDescent="0.2">
      <c r="B35" s="58" t="s">
        <v>105</v>
      </c>
      <c r="C35" s="59" t="s">
        <v>106</v>
      </c>
      <c r="D35" s="60" t="s">
        <v>107</v>
      </c>
      <c r="E35" s="53">
        <f t="shared" si="0"/>
        <v>0</v>
      </c>
      <c r="F35" s="61"/>
      <c r="G35" s="53">
        <f t="shared" si="1"/>
        <v>0</v>
      </c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2"/>
      <c r="S35" s="49"/>
    </row>
    <row r="36" spans="2:19" ht="22.5" customHeight="1" x14ac:dyDescent="0.2">
      <c r="B36" s="58" t="s">
        <v>108</v>
      </c>
      <c r="C36" s="59" t="s">
        <v>109</v>
      </c>
      <c r="D36" s="60" t="s">
        <v>110</v>
      </c>
      <c r="E36" s="53">
        <f t="shared" si="0"/>
        <v>0</v>
      </c>
      <c r="F36" s="61"/>
      <c r="G36" s="53">
        <f t="shared" si="1"/>
        <v>0</v>
      </c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2"/>
      <c r="S36" s="49"/>
    </row>
    <row r="37" spans="2:19" ht="18.95" customHeight="1" x14ac:dyDescent="0.2">
      <c r="B37" s="58" t="s">
        <v>111</v>
      </c>
      <c r="C37" s="59" t="s">
        <v>112</v>
      </c>
      <c r="D37" s="60" t="s">
        <v>113</v>
      </c>
      <c r="E37" s="53">
        <f t="shared" si="0"/>
        <v>0</v>
      </c>
      <c r="F37" s="61"/>
      <c r="G37" s="53">
        <f t="shared" si="1"/>
        <v>0</v>
      </c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2"/>
      <c r="S37" s="49"/>
    </row>
    <row r="38" spans="2:19" ht="18.95" customHeight="1" x14ac:dyDescent="0.2">
      <c r="B38" s="58" t="s">
        <v>114</v>
      </c>
      <c r="C38" s="59" t="s">
        <v>115</v>
      </c>
      <c r="D38" s="60" t="s">
        <v>116</v>
      </c>
      <c r="E38" s="53">
        <f t="shared" si="0"/>
        <v>0</v>
      </c>
      <c r="F38" s="61"/>
      <c r="G38" s="53">
        <f t="shared" si="1"/>
        <v>0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2"/>
      <c r="S38" s="49"/>
    </row>
    <row r="39" spans="2:19" ht="23.25" customHeight="1" x14ac:dyDescent="0.2">
      <c r="B39" s="58" t="s">
        <v>117</v>
      </c>
      <c r="C39" s="63" t="s">
        <v>118</v>
      </c>
      <c r="D39" s="64" t="s">
        <v>119</v>
      </c>
      <c r="E39" s="65">
        <f t="shared" si="0"/>
        <v>0</v>
      </c>
      <c r="F39" s="66"/>
      <c r="G39" s="65">
        <f t="shared" si="1"/>
        <v>0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7"/>
      <c r="S39" s="49"/>
    </row>
    <row r="40" spans="2:19" ht="18.95" customHeight="1" x14ac:dyDescent="0.2">
      <c r="B40" s="68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70" t="s">
        <v>120</v>
      </c>
    </row>
    <row r="41" spans="2:19" ht="135" customHeight="1" x14ac:dyDescent="0.2">
      <c r="B41" s="38" t="s">
        <v>26</v>
      </c>
      <c r="C41" s="39" t="s">
        <v>27</v>
      </c>
      <c r="D41" s="39" t="s">
        <v>28</v>
      </c>
      <c r="E41" s="39" t="s">
        <v>29</v>
      </c>
      <c r="F41" s="39" t="s">
        <v>30</v>
      </c>
      <c r="G41" s="39" t="s">
        <v>31</v>
      </c>
      <c r="H41" s="39" t="s">
        <v>32</v>
      </c>
      <c r="I41" s="40" t="s">
        <v>33</v>
      </c>
      <c r="J41" s="39" t="s">
        <v>34</v>
      </c>
      <c r="K41" s="39" t="s">
        <v>35</v>
      </c>
      <c r="L41" s="39" t="s">
        <v>36</v>
      </c>
      <c r="M41" s="39" t="s">
        <v>37</v>
      </c>
      <c r="N41" s="39" t="s">
        <v>38</v>
      </c>
      <c r="O41" s="39" t="s">
        <v>39</v>
      </c>
      <c r="P41" s="39" t="s">
        <v>40</v>
      </c>
      <c r="Q41" s="39" t="s">
        <v>41</v>
      </c>
      <c r="R41" s="41" t="s">
        <v>42</v>
      </c>
    </row>
    <row r="42" spans="2:19" ht="12" customHeight="1" x14ac:dyDescent="0.2">
      <c r="B42" s="71">
        <v>1</v>
      </c>
      <c r="C42" s="42">
        <v>2</v>
      </c>
      <c r="D42" s="42">
        <v>3</v>
      </c>
      <c r="E42" s="42">
        <v>4</v>
      </c>
      <c r="F42" s="42">
        <v>5</v>
      </c>
      <c r="G42" s="42">
        <v>6</v>
      </c>
      <c r="H42" s="42">
        <v>7</v>
      </c>
      <c r="I42" s="42">
        <v>8</v>
      </c>
      <c r="J42" s="42">
        <v>9</v>
      </c>
      <c r="K42" s="42">
        <v>10</v>
      </c>
      <c r="L42" s="42">
        <v>11</v>
      </c>
      <c r="M42" s="42">
        <v>12</v>
      </c>
      <c r="N42" s="42">
        <v>13</v>
      </c>
      <c r="O42" s="42">
        <v>14</v>
      </c>
      <c r="P42" s="42">
        <v>15</v>
      </c>
      <c r="Q42" s="42">
        <v>16</v>
      </c>
      <c r="R42" s="43">
        <v>17</v>
      </c>
    </row>
    <row r="43" spans="2:19" ht="19.5" customHeight="1" x14ac:dyDescent="0.2">
      <c r="B43" s="55" t="s">
        <v>121</v>
      </c>
      <c r="C43" s="72" t="s">
        <v>122</v>
      </c>
      <c r="D43" s="73" t="s">
        <v>123</v>
      </c>
      <c r="E43" s="74">
        <f t="shared" ref="E43:E60" si="5">G43+R43-F43</f>
        <v>1783901.8399999999</v>
      </c>
      <c r="F43" s="75"/>
      <c r="G43" s="74">
        <f t="shared" ref="G43:G60" si="6">I43+J43+K43+L43+M43+N43+O43+P43+Q43-H43</f>
        <v>1783901.8399999999</v>
      </c>
      <c r="H43" s="75"/>
      <c r="I43" s="75"/>
      <c r="J43" s="75"/>
      <c r="K43" s="75"/>
      <c r="L43" s="75"/>
      <c r="M43" s="75"/>
      <c r="N43" s="75"/>
      <c r="O43" s="75">
        <v>1627060.02</v>
      </c>
      <c r="P43" s="75">
        <v>139941.67000000001</v>
      </c>
      <c r="Q43" s="75">
        <v>16900.150000000001</v>
      </c>
      <c r="R43" s="76"/>
      <c r="S43" s="49"/>
    </row>
    <row r="44" spans="2:19" ht="45" customHeight="1" x14ac:dyDescent="0.2">
      <c r="B44" s="58" t="s">
        <v>124</v>
      </c>
      <c r="C44" s="59" t="s">
        <v>125</v>
      </c>
      <c r="D44" s="60" t="s">
        <v>126</v>
      </c>
      <c r="E44" s="53">
        <f t="shared" si="5"/>
        <v>156841.82</v>
      </c>
      <c r="F44" s="61"/>
      <c r="G44" s="53">
        <f t="shared" si="6"/>
        <v>156841.82</v>
      </c>
      <c r="H44" s="61"/>
      <c r="I44" s="61"/>
      <c r="J44" s="61"/>
      <c r="K44" s="61"/>
      <c r="L44" s="61"/>
      <c r="M44" s="61"/>
      <c r="N44" s="61"/>
      <c r="O44" s="61"/>
      <c r="P44" s="61">
        <v>139941.67000000001</v>
      </c>
      <c r="Q44" s="61">
        <v>16900.150000000001</v>
      </c>
      <c r="R44" s="62"/>
      <c r="S44" s="49"/>
    </row>
    <row r="45" spans="2:19" ht="22.5" customHeight="1" x14ac:dyDescent="0.2">
      <c r="B45" s="58" t="s">
        <v>127</v>
      </c>
      <c r="C45" s="59" t="s">
        <v>128</v>
      </c>
      <c r="D45" s="60" t="s">
        <v>129</v>
      </c>
      <c r="E45" s="53">
        <f t="shared" si="5"/>
        <v>0</v>
      </c>
      <c r="F45" s="61"/>
      <c r="G45" s="53">
        <f t="shared" si="6"/>
        <v>0</v>
      </c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2"/>
      <c r="S45" s="49"/>
    </row>
    <row r="46" spans="2:19" ht="22.5" customHeight="1" x14ac:dyDescent="0.2">
      <c r="B46" s="58" t="s">
        <v>130</v>
      </c>
      <c r="C46" s="59" t="s">
        <v>131</v>
      </c>
      <c r="D46" s="60" t="s">
        <v>132</v>
      </c>
      <c r="E46" s="53">
        <f t="shared" si="5"/>
        <v>0</v>
      </c>
      <c r="F46" s="61"/>
      <c r="G46" s="53">
        <f t="shared" si="6"/>
        <v>0</v>
      </c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2"/>
      <c r="S46" s="49"/>
    </row>
    <row r="47" spans="2:19" ht="22.5" customHeight="1" x14ac:dyDescent="0.2">
      <c r="B47" s="58" t="s">
        <v>133</v>
      </c>
      <c r="C47" s="59" t="s">
        <v>134</v>
      </c>
      <c r="D47" s="60" t="s">
        <v>135</v>
      </c>
      <c r="E47" s="53">
        <f t="shared" si="5"/>
        <v>241022.54</v>
      </c>
      <c r="F47" s="61"/>
      <c r="G47" s="53">
        <f t="shared" si="6"/>
        <v>241022.54</v>
      </c>
      <c r="H47" s="61"/>
      <c r="I47" s="61"/>
      <c r="J47" s="61"/>
      <c r="K47" s="61"/>
      <c r="L47" s="61"/>
      <c r="M47" s="61"/>
      <c r="N47" s="61"/>
      <c r="O47" s="61">
        <v>241022.54</v>
      </c>
      <c r="P47" s="61"/>
      <c r="Q47" s="61"/>
      <c r="R47" s="62"/>
      <c r="S47" s="49"/>
    </row>
    <row r="48" spans="2:19" ht="22.5" customHeight="1" x14ac:dyDescent="0.2">
      <c r="B48" s="58" t="s">
        <v>136</v>
      </c>
      <c r="C48" s="59" t="s">
        <v>137</v>
      </c>
      <c r="D48" s="60" t="s">
        <v>138</v>
      </c>
      <c r="E48" s="53">
        <f t="shared" si="5"/>
        <v>1386037.48</v>
      </c>
      <c r="F48" s="61"/>
      <c r="G48" s="53">
        <f t="shared" si="6"/>
        <v>1386037.48</v>
      </c>
      <c r="H48" s="61"/>
      <c r="I48" s="61"/>
      <c r="J48" s="61"/>
      <c r="K48" s="61"/>
      <c r="L48" s="61"/>
      <c r="M48" s="61"/>
      <c r="N48" s="61"/>
      <c r="O48" s="61">
        <v>1386037.48</v>
      </c>
      <c r="P48" s="61"/>
      <c r="Q48" s="61"/>
      <c r="R48" s="62"/>
      <c r="S48" s="49"/>
    </row>
    <row r="49" spans="2:19" ht="22.5" customHeight="1" x14ac:dyDescent="0.2">
      <c r="B49" s="55" t="s">
        <v>139</v>
      </c>
      <c r="C49" s="56" t="s">
        <v>140</v>
      </c>
      <c r="D49" s="57" t="s">
        <v>141</v>
      </c>
      <c r="E49" s="53">
        <f t="shared" si="5"/>
        <v>438643425.02000004</v>
      </c>
      <c r="F49" s="53">
        <f>F50+F51+F52+F53+F54+F55+F56+F57</f>
        <v>0</v>
      </c>
      <c r="G49" s="53">
        <f t="shared" si="6"/>
        <v>438643425.02000004</v>
      </c>
      <c r="H49" s="53">
        <f t="shared" ref="H49:R49" si="7">H50+H51+H52+H53+H54+H55+H56+H57</f>
        <v>50293841.390000001</v>
      </c>
      <c r="I49" s="53">
        <f t="shared" si="7"/>
        <v>0</v>
      </c>
      <c r="J49" s="53">
        <f t="shared" si="7"/>
        <v>0</v>
      </c>
      <c r="K49" s="53">
        <f t="shared" si="7"/>
        <v>0</v>
      </c>
      <c r="L49" s="53">
        <f t="shared" si="7"/>
        <v>0</v>
      </c>
      <c r="M49" s="53">
        <f t="shared" si="7"/>
        <v>0</v>
      </c>
      <c r="N49" s="53">
        <f t="shared" si="7"/>
        <v>0</v>
      </c>
      <c r="O49" s="53">
        <f t="shared" si="7"/>
        <v>399460062.44999999</v>
      </c>
      <c r="P49" s="53">
        <f t="shared" si="7"/>
        <v>58343092.859999999</v>
      </c>
      <c r="Q49" s="53">
        <f t="shared" si="7"/>
        <v>31134111.100000001</v>
      </c>
      <c r="R49" s="54">
        <f t="shared" si="7"/>
        <v>0</v>
      </c>
      <c r="S49" s="49"/>
    </row>
    <row r="50" spans="2:19" ht="45" customHeight="1" x14ac:dyDescent="0.2">
      <c r="B50" s="58" t="s">
        <v>142</v>
      </c>
      <c r="C50" s="59" t="s">
        <v>143</v>
      </c>
      <c r="D50" s="60" t="s">
        <v>144</v>
      </c>
      <c r="E50" s="53">
        <f t="shared" si="5"/>
        <v>437753975.02000004</v>
      </c>
      <c r="F50" s="61"/>
      <c r="G50" s="53">
        <f t="shared" si="6"/>
        <v>437753975.02000004</v>
      </c>
      <c r="H50" s="61">
        <v>50293841.390000001</v>
      </c>
      <c r="I50" s="61"/>
      <c r="J50" s="61"/>
      <c r="K50" s="61"/>
      <c r="L50" s="61"/>
      <c r="M50" s="61"/>
      <c r="N50" s="61"/>
      <c r="O50" s="61">
        <v>399460062.44999999</v>
      </c>
      <c r="P50" s="61">
        <v>58071692.859999999</v>
      </c>
      <c r="Q50" s="61">
        <v>30516061.100000001</v>
      </c>
      <c r="R50" s="62"/>
      <c r="S50" s="49"/>
    </row>
    <row r="51" spans="2:19" ht="33.75" customHeight="1" x14ac:dyDescent="0.2">
      <c r="B51" s="58" t="s">
        <v>145</v>
      </c>
      <c r="C51" s="59" t="s">
        <v>146</v>
      </c>
      <c r="D51" s="60" t="s">
        <v>147</v>
      </c>
      <c r="E51" s="53">
        <f t="shared" si="5"/>
        <v>0</v>
      </c>
      <c r="F51" s="61"/>
      <c r="G51" s="53">
        <f t="shared" si="6"/>
        <v>0</v>
      </c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2"/>
      <c r="S51" s="49"/>
    </row>
    <row r="52" spans="2:19" ht="22.5" customHeight="1" x14ac:dyDescent="0.2">
      <c r="B52" s="58" t="s">
        <v>148</v>
      </c>
      <c r="C52" s="59" t="s">
        <v>149</v>
      </c>
      <c r="D52" s="60" t="s">
        <v>150</v>
      </c>
      <c r="E52" s="53">
        <f t="shared" si="5"/>
        <v>0</v>
      </c>
      <c r="F52" s="61"/>
      <c r="G52" s="53">
        <f t="shared" si="6"/>
        <v>0</v>
      </c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2"/>
      <c r="S52" s="49"/>
    </row>
    <row r="53" spans="2:19" ht="45" customHeight="1" x14ac:dyDescent="0.2">
      <c r="B53" s="58" t="s">
        <v>151</v>
      </c>
      <c r="C53" s="59" t="s">
        <v>152</v>
      </c>
      <c r="D53" s="60" t="s">
        <v>153</v>
      </c>
      <c r="E53" s="53">
        <f t="shared" si="5"/>
        <v>889450</v>
      </c>
      <c r="F53" s="61"/>
      <c r="G53" s="53">
        <f t="shared" si="6"/>
        <v>889450</v>
      </c>
      <c r="H53" s="61"/>
      <c r="I53" s="61"/>
      <c r="J53" s="61"/>
      <c r="K53" s="61"/>
      <c r="L53" s="61"/>
      <c r="M53" s="61"/>
      <c r="N53" s="61"/>
      <c r="O53" s="61"/>
      <c r="P53" s="61">
        <v>271400</v>
      </c>
      <c r="Q53" s="61">
        <v>618050</v>
      </c>
      <c r="R53" s="62"/>
      <c r="S53" s="49"/>
    </row>
    <row r="54" spans="2:19" ht="33.75" customHeight="1" x14ac:dyDescent="0.2">
      <c r="B54" s="58" t="s">
        <v>154</v>
      </c>
      <c r="C54" s="59" t="s">
        <v>155</v>
      </c>
      <c r="D54" s="60" t="s">
        <v>156</v>
      </c>
      <c r="E54" s="53">
        <f t="shared" si="5"/>
        <v>0</v>
      </c>
      <c r="F54" s="61"/>
      <c r="G54" s="53">
        <f t="shared" si="6"/>
        <v>0</v>
      </c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2"/>
      <c r="S54" s="49"/>
    </row>
    <row r="55" spans="2:19" ht="22.5" customHeight="1" x14ac:dyDescent="0.2">
      <c r="B55" s="58" t="s">
        <v>157</v>
      </c>
      <c r="C55" s="59" t="s">
        <v>158</v>
      </c>
      <c r="D55" s="60" t="s">
        <v>159</v>
      </c>
      <c r="E55" s="53">
        <f t="shared" si="5"/>
        <v>0</v>
      </c>
      <c r="F55" s="61"/>
      <c r="G55" s="53">
        <f t="shared" si="6"/>
        <v>0</v>
      </c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2"/>
      <c r="S55" s="49"/>
    </row>
    <row r="56" spans="2:19" ht="45.75" customHeight="1" x14ac:dyDescent="0.2">
      <c r="B56" s="58" t="s">
        <v>160</v>
      </c>
      <c r="C56" s="59" t="s">
        <v>161</v>
      </c>
      <c r="D56" s="60" t="s">
        <v>162</v>
      </c>
      <c r="E56" s="53">
        <f t="shared" si="5"/>
        <v>0</v>
      </c>
      <c r="F56" s="61"/>
      <c r="G56" s="53">
        <f t="shared" si="6"/>
        <v>0</v>
      </c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2"/>
      <c r="S56" s="49"/>
    </row>
    <row r="57" spans="2:19" ht="43.5" customHeight="1" x14ac:dyDescent="0.2">
      <c r="B57" s="58" t="s">
        <v>163</v>
      </c>
      <c r="C57" s="59" t="s">
        <v>164</v>
      </c>
      <c r="D57" s="60" t="s">
        <v>165</v>
      </c>
      <c r="E57" s="53">
        <f t="shared" si="5"/>
        <v>0</v>
      </c>
      <c r="F57" s="61"/>
      <c r="G57" s="53">
        <f t="shared" si="6"/>
        <v>0</v>
      </c>
      <c r="H57" s="61"/>
      <c r="I57" s="61"/>
      <c r="J57" s="61"/>
      <c r="K57" s="61"/>
      <c r="L57" s="61"/>
      <c r="M57" s="61"/>
      <c r="N57" s="61"/>
      <c r="O57" s="61"/>
      <c r="P57" s="61">
        <v>0</v>
      </c>
      <c r="Q57" s="61"/>
      <c r="R57" s="62"/>
      <c r="S57" s="49"/>
    </row>
    <row r="58" spans="2:19" ht="22.5" customHeight="1" x14ac:dyDescent="0.2">
      <c r="B58" s="55" t="s">
        <v>166</v>
      </c>
      <c r="C58" s="56" t="s">
        <v>167</v>
      </c>
      <c r="D58" s="57" t="s">
        <v>168</v>
      </c>
      <c r="E58" s="53">
        <f t="shared" si="5"/>
        <v>184520892</v>
      </c>
      <c r="F58" s="53">
        <f>F59+F60+F64+F65+F66+F67+F68</f>
        <v>0</v>
      </c>
      <c r="G58" s="53">
        <f t="shared" si="6"/>
        <v>184520892</v>
      </c>
      <c r="H58" s="53">
        <f t="shared" ref="H58:R58" si="8">H59+H60+H64+H65+H66+H67+H68</f>
        <v>0</v>
      </c>
      <c r="I58" s="53">
        <f t="shared" si="8"/>
        <v>0</v>
      </c>
      <c r="J58" s="53">
        <f t="shared" si="8"/>
        <v>0</v>
      </c>
      <c r="K58" s="53">
        <f t="shared" si="8"/>
        <v>0</v>
      </c>
      <c r="L58" s="53">
        <f t="shared" si="8"/>
        <v>0</v>
      </c>
      <c r="M58" s="53">
        <f t="shared" si="8"/>
        <v>0</v>
      </c>
      <c r="N58" s="53">
        <f t="shared" si="8"/>
        <v>0</v>
      </c>
      <c r="O58" s="53">
        <f t="shared" si="8"/>
        <v>24997402.559999999</v>
      </c>
      <c r="P58" s="53">
        <f t="shared" si="8"/>
        <v>159523489.44</v>
      </c>
      <c r="Q58" s="53">
        <f t="shared" si="8"/>
        <v>0</v>
      </c>
      <c r="R58" s="54">
        <f t="shared" si="8"/>
        <v>0</v>
      </c>
      <c r="S58" s="49"/>
    </row>
    <row r="59" spans="2:19" ht="45" customHeight="1" x14ac:dyDescent="0.2">
      <c r="B59" s="77" t="s">
        <v>169</v>
      </c>
      <c r="C59" s="59" t="s">
        <v>170</v>
      </c>
      <c r="D59" s="60" t="s">
        <v>171</v>
      </c>
      <c r="E59" s="53">
        <f t="shared" si="5"/>
        <v>184520892</v>
      </c>
      <c r="F59" s="61"/>
      <c r="G59" s="53">
        <f t="shared" si="6"/>
        <v>184520892</v>
      </c>
      <c r="H59" s="61"/>
      <c r="I59" s="61"/>
      <c r="J59" s="61"/>
      <c r="K59" s="61"/>
      <c r="L59" s="61"/>
      <c r="M59" s="61"/>
      <c r="N59" s="61"/>
      <c r="O59" s="61">
        <v>24997402.559999999</v>
      </c>
      <c r="P59" s="61">
        <v>159523489.44</v>
      </c>
      <c r="Q59" s="61"/>
      <c r="R59" s="62"/>
      <c r="S59" s="49"/>
    </row>
    <row r="60" spans="2:19" ht="34.5" customHeight="1" x14ac:dyDescent="0.2">
      <c r="B60" s="77" t="s">
        <v>172</v>
      </c>
      <c r="C60" s="63" t="s">
        <v>173</v>
      </c>
      <c r="D60" s="64" t="s">
        <v>174</v>
      </c>
      <c r="E60" s="65">
        <f t="shared" si="5"/>
        <v>0</v>
      </c>
      <c r="F60" s="66"/>
      <c r="G60" s="65">
        <f t="shared" si="6"/>
        <v>0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7"/>
      <c r="S60" s="49"/>
    </row>
    <row r="61" spans="2:19" ht="11.25" customHeight="1" x14ac:dyDescent="0.2"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70" t="s">
        <v>175</v>
      </c>
    </row>
    <row r="62" spans="2:19" ht="135" customHeight="1" x14ac:dyDescent="0.2">
      <c r="B62" s="38" t="s">
        <v>26</v>
      </c>
      <c r="C62" s="39" t="s">
        <v>27</v>
      </c>
      <c r="D62" s="39" t="s">
        <v>28</v>
      </c>
      <c r="E62" s="39" t="s">
        <v>29</v>
      </c>
      <c r="F62" s="39" t="s">
        <v>30</v>
      </c>
      <c r="G62" s="39" t="s">
        <v>31</v>
      </c>
      <c r="H62" s="39" t="s">
        <v>32</v>
      </c>
      <c r="I62" s="40" t="s">
        <v>33</v>
      </c>
      <c r="J62" s="39" t="s">
        <v>34</v>
      </c>
      <c r="K62" s="39" t="s">
        <v>35</v>
      </c>
      <c r="L62" s="39" t="s">
        <v>36</v>
      </c>
      <c r="M62" s="39" t="s">
        <v>37</v>
      </c>
      <c r="N62" s="39" t="s">
        <v>38</v>
      </c>
      <c r="O62" s="39" t="s">
        <v>39</v>
      </c>
      <c r="P62" s="39" t="s">
        <v>40</v>
      </c>
      <c r="Q62" s="39" t="s">
        <v>41</v>
      </c>
      <c r="R62" s="41" t="s">
        <v>42</v>
      </c>
    </row>
    <row r="63" spans="2:19" ht="12" customHeight="1" x14ac:dyDescent="0.2">
      <c r="B63" s="38">
        <v>1</v>
      </c>
      <c r="C63" s="42">
        <v>2</v>
      </c>
      <c r="D63" s="42">
        <v>3</v>
      </c>
      <c r="E63" s="42">
        <v>4</v>
      </c>
      <c r="F63" s="42">
        <v>5</v>
      </c>
      <c r="G63" s="42">
        <v>6</v>
      </c>
      <c r="H63" s="42">
        <v>7</v>
      </c>
      <c r="I63" s="42">
        <v>8</v>
      </c>
      <c r="J63" s="42">
        <v>9</v>
      </c>
      <c r="K63" s="42">
        <v>10</v>
      </c>
      <c r="L63" s="42">
        <v>11</v>
      </c>
      <c r="M63" s="42">
        <v>12</v>
      </c>
      <c r="N63" s="42">
        <v>13</v>
      </c>
      <c r="O63" s="42">
        <v>14</v>
      </c>
      <c r="P63" s="42">
        <v>15</v>
      </c>
      <c r="Q63" s="42">
        <v>16</v>
      </c>
      <c r="R63" s="43">
        <v>17</v>
      </c>
    </row>
    <row r="64" spans="2:19" ht="22.5" customHeight="1" x14ac:dyDescent="0.2">
      <c r="B64" s="78" t="s">
        <v>176</v>
      </c>
      <c r="C64" s="79" t="s">
        <v>177</v>
      </c>
      <c r="D64" s="80" t="s">
        <v>178</v>
      </c>
      <c r="E64" s="74">
        <f t="shared" ref="E64:E89" si="9">G64+R64-F64</f>
        <v>0</v>
      </c>
      <c r="F64" s="75"/>
      <c r="G64" s="74">
        <f t="shared" ref="G64:G89" si="10">I64+J64+K64+L64+M64+N64+O64+P64+Q64-H64</f>
        <v>0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6"/>
      <c r="S64" s="49"/>
    </row>
    <row r="65" spans="2:19" ht="45" customHeight="1" x14ac:dyDescent="0.2">
      <c r="B65" s="81" t="s">
        <v>179</v>
      </c>
      <c r="C65" s="59" t="s">
        <v>180</v>
      </c>
      <c r="D65" s="60" t="s">
        <v>181</v>
      </c>
      <c r="E65" s="53">
        <f t="shared" si="9"/>
        <v>0</v>
      </c>
      <c r="F65" s="61"/>
      <c r="G65" s="53">
        <f t="shared" si="10"/>
        <v>0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2"/>
      <c r="S65" s="49"/>
    </row>
    <row r="66" spans="2:19" ht="33.75" customHeight="1" x14ac:dyDescent="0.2">
      <c r="B66" s="77" t="s">
        <v>182</v>
      </c>
      <c r="C66" s="59" t="s">
        <v>183</v>
      </c>
      <c r="D66" s="60" t="s">
        <v>184</v>
      </c>
      <c r="E66" s="53">
        <f t="shared" si="9"/>
        <v>0</v>
      </c>
      <c r="F66" s="61"/>
      <c r="G66" s="53">
        <f t="shared" si="10"/>
        <v>0</v>
      </c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2"/>
      <c r="S66" s="49"/>
    </row>
    <row r="67" spans="2:19" ht="22.5" customHeight="1" x14ac:dyDescent="0.2">
      <c r="B67" s="77" t="s">
        <v>185</v>
      </c>
      <c r="C67" s="59" t="s">
        <v>186</v>
      </c>
      <c r="D67" s="60" t="s">
        <v>187</v>
      </c>
      <c r="E67" s="53">
        <f t="shared" si="9"/>
        <v>0</v>
      </c>
      <c r="F67" s="61"/>
      <c r="G67" s="53">
        <f t="shared" si="10"/>
        <v>0</v>
      </c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2"/>
      <c r="S67" s="49"/>
    </row>
    <row r="68" spans="2:19" ht="48" customHeight="1" x14ac:dyDescent="0.2">
      <c r="B68" s="77" t="s">
        <v>188</v>
      </c>
      <c r="C68" s="59" t="s">
        <v>189</v>
      </c>
      <c r="D68" s="60" t="s">
        <v>190</v>
      </c>
      <c r="E68" s="53">
        <f t="shared" si="9"/>
        <v>0</v>
      </c>
      <c r="F68" s="61"/>
      <c r="G68" s="53">
        <f t="shared" si="10"/>
        <v>0</v>
      </c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2"/>
      <c r="S68" s="49"/>
    </row>
    <row r="69" spans="2:19" ht="22.5" customHeight="1" x14ac:dyDescent="0.2">
      <c r="B69" s="55" t="s">
        <v>191</v>
      </c>
      <c r="C69" s="56" t="s">
        <v>192</v>
      </c>
      <c r="D69" s="57"/>
      <c r="E69" s="53">
        <f t="shared" si="9"/>
        <v>421212.57999999996</v>
      </c>
      <c r="F69" s="53">
        <f>F70+F71+F72</f>
        <v>0</v>
      </c>
      <c r="G69" s="53">
        <f t="shared" si="10"/>
        <v>421212.57999999996</v>
      </c>
      <c r="H69" s="53">
        <f t="shared" ref="H69:R69" si="11">H70+H71+H72</f>
        <v>0</v>
      </c>
      <c r="I69" s="53">
        <f t="shared" si="11"/>
        <v>0</v>
      </c>
      <c r="J69" s="53">
        <f t="shared" si="11"/>
        <v>0</v>
      </c>
      <c r="K69" s="53">
        <f t="shared" si="11"/>
        <v>0</v>
      </c>
      <c r="L69" s="53">
        <f t="shared" si="11"/>
        <v>0</v>
      </c>
      <c r="M69" s="53">
        <f t="shared" si="11"/>
        <v>0</v>
      </c>
      <c r="N69" s="53">
        <f t="shared" si="11"/>
        <v>0</v>
      </c>
      <c r="O69" s="53">
        <f t="shared" si="11"/>
        <v>196025.54</v>
      </c>
      <c r="P69" s="53">
        <f t="shared" si="11"/>
        <v>194780.31</v>
      </c>
      <c r="Q69" s="53">
        <f t="shared" si="11"/>
        <v>30406.73</v>
      </c>
      <c r="R69" s="54">
        <f t="shared" si="11"/>
        <v>0</v>
      </c>
      <c r="S69" s="49"/>
    </row>
    <row r="70" spans="2:19" ht="22.5" customHeight="1" x14ac:dyDescent="0.2">
      <c r="B70" s="58" t="s">
        <v>193</v>
      </c>
      <c r="C70" s="59" t="s">
        <v>194</v>
      </c>
      <c r="D70" s="60" t="s">
        <v>195</v>
      </c>
      <c r="E70" s="53">
        <f t="shared" si="9"/>
        <v>0</v>
      </c>
      <c r="F70" s="61"/>
      <c r="G70" s="53">
        <f t="shared" si="10"/>
        <v>0</v>
      </c>
      <c r="H70" s="61"/>
      <c r="I70" s="61"/>
      <c r="J70" s="61"/>
      <c r="K70" s="61"/>
      <c r="L70" s="61"/>
      <c r="M70" s="61"/>
      <c r="N70" s="61"/>
      <c r="O70" s="61">
        <v>0</v>
      </c>
      <c r="P70" s="61">
        <v>0</v>
      </c>
      <c r="Q70" s="61">
        <v>0</v>
      </c>
      <c r="R70" s="62"/>
      <c r="S70" s="49"/>
    </row>
    <row r="71" spans="2:19" ht="22.5" customHeight="1" x14ac:dyDescent="0.2">
      <c r="B71" s="58" t="s">
        <v>196</v>
      </c>
      <c r="C71" s="59" t="s">
        <v>197</v>
      </c>
      <c r="D71" s="60" t="s">
        <v>198</v>
      </c>
      <c r="E71" s="53">
        <f t="shared" si="9"/>
        <v>421212.57999999996</v>
      </c>
      <c r="F71" s="61"/>
      <c r="G71" s="53">
        <f t="shared" si="10"/>
        <v>421212.57999999996</v>
      </c>
      <c r="H71" s="61"/>
      <c r="I71" s="61"/>
      <c r="J71" s="61"/>
      <c r="K71" s="61"/>
      <c r="L71" s="61"/>
      <c r="M71" s="61"/>
      <c r="N71" s="61"/>
      <c r="O71" s="61">
        <v>196025.54</v>
      </c>
      <c r="P71" s="61">
        <v>194780.31</v>
      </c>
      <c r="Q71" s="61">
        <v>30406.73</v>
      </c>
      <c r="R71" s="62"/>
      <c r="S71" s="49"/>
    </row>
    <row r="72" spans="2:19" ht="19.5" customHeight="1" x14ac:dyDescent="0.2">
      <c r="B72" s="58" t="s">
        <v>199</v>
      </c>
      <c r="C72" s="59" t="s">
        <v>200</v>
      </c>
      <c r="D72" s="60" t="s">
        <v>201</v>
      </c>
      <c r="E72" s="53">
        <f t="shared" si="9"/>
        <v>0</v>
      </c>
      <c r="F72" s="61"/>
      <c r="G72" s="53">
        <f t="shared" si="10"/>
        <v>0</v>
      </c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2"/>
      <c r="S72" s="49"/>
    </row>
    <row r="73" spans="2:19" ht="19.5" customHeight="1" x14ac:dyDescent="0.2">
      <c r="B73" s="50" t="s">
        <v>202</v>
      </c>
      <c r="C73" s="56" t="s">
        <v>203</v>
      </c>
      <c r="D73" s="57"/>
      <c r="E73" s="53">
        <f t="shared" si="9"/>
        <v>18596998.549999997</v>
      </c>
      <c r="F73" s="53">
        <f>F74+F87</f>
        <v>0</v>
      </c>
      <c r="G73" s="53">
        <f t="shared" si="10"/>
        <v>18596998.549999997</v>
      </c>
      <c r="H73" s="53">
        <f t="shared" ref="H73:R73" si="12">H74+H87</f>
        <v>0</v>
      </c>
      <c r="I73" s="53">
        <f t="shared" si="12"/>
        <v>0</v>
      </c>
      <c r="J73" s="53">
        <f t="shared" si="12"/>
        <v>0</v>
      </c>
      <c r="K73" s="53">
        <f t="shared" si="12"/>
        <v>0</v>
      </c>
      <c r="L73" s="53">
        <f t="shared" si="12"/>
        <v>0</v>
      </c>
      <c r="M73" s="53">
        <f t="shared" si="12"/>
        <v>0</v>
      </c>
      <c r="N73" s="53">
        <f t="shared" si="12"/>
        <v>0</v>
      </c>
      <c r="O73" s="53">
        <f t="shared" si="12"/>
        <v>9176651.1999999993</v>
      </c>
      <c r="P73" s="53">
        <f t="shared" si="12"/>
        <v>9420347.3499999996</v>
      </c>
      <c r="Q73" s="53">
        <f t="shared" si="12"/>
        <v>0</v>
      </c>
      <c r="R73" s="54">
        <f t="shared" si="12"/>
        <v>0</v>
      </c>
      <c r="S73" s="49"/>
    </row>
    <row r="74" spans="2:19" ht="21.95" customHeight="1" x14ac:dyDescent="0.2">
      <c r="B74" s="55" t="s">
        <v>204</v>
      </c>
      <c r="C74" s="56" t="s">
        <v>205</v>
      </c>
      <c r="D74" s="57" t="s">
        <v>206</v>
      </c>
      <c r="E74" s="53">
        <f t="shared" si="9"/>
        <v>18596998.549999997</v>
      </c>
      <c r="F74" s="53">
        <f>F75+F76+F77+F78+F86</f>
        <v>0</v>
      </c>
      <c r="G74" s="53">
        <f t="shared" si="10"/>
        <v>18596998.549999997</v>
      </c>
      <c r="H74" s="53">
        <f t="shared" ref="H74:R74" si="13">H75+H76+H77+H78+H86</f>
        <v>0</v>
      </c>
      <c r="I74" s="53">
        <f t="shared" si="13"/>
        <v>0</v>
      </c>
      <c r="J74" s="53">
        <f t="shared" si="13"/>
        <v>0</v>
      </c>
      <c r="K74" s="53">
        <f t="shared" si="13"/>
        <v>0</v>
      </c>
      <c r="L74" s="53">
        <f t="shared" si="13"/>
        <v>0</v>
      </c>
      <c r="M74" s="53">
        <f t="shared" si="13"/>
        <v>0</v>
      </c>
      <c r="N74" s="53">
        <f t="shared" si="13"/>
        <v>0</v>
      </c>
      <c r="O74" s="53">
        <f t="shared" si="13"/>
        <v>9176651.1999999993</v>
      </c>
      <c r="P74" s="53">
        <f t="shared" si="13"/>
        <v>9420347.3499999996</v>
      </c>
      <c r="Q74" s="53">
        <f t="shared" si="13"/>
        <v>0</v>
      </c>
      <c r="R74" s="54">
        <f t="shared" si="13"/>
        <v>0</v>
      </c>
      <c r="S74" s="49"/>
    </row>
    <row r="75" spans="2:19" ht="22.5" customHeight="1" x14ac:dyDescent="0.2">
      <c r="B75" s="58" t="s">
        <v>207</v>
      </c>
      <c r="C75" s="59" t="s">
        <v>208</v>
      </c>
      <c r="D75" s="60" t="s">
        <v>209</v>
      </c>
      <c r="E75" s="53">
        <f t="shared" si="9"/>
        <v>7865933.3300000001</v>
      </c>
      <c r="F75" s="61"/>
      <c r="G75" s="53">
        <f t="shared" si="10"/>
        <v>7865933.3300000001</v>
      </c>
      <c r="H75" s="61"/>
      <c r="I75" s="61"/>
      <c r="J75" s="61"/>
      <c r="K75" s="61"/>
      <c r="L75" s="61"/>
      <c r="M75" s="61"/>
      <c r="N75" s="61"/>
      <c r="O75" s="61">
        <v>2387600</v>
      </c>
      <c r="P75" s="61">
        <v>5478333.3300000001</v>
      </c>
      <c r="Q75" s="61"/>
      <c r="R75" s="62"/>
      <c r="S75" s="49"/>
    </row>
    <row r="76" spans="2:19" ht="19.5" customHeight="1" x14ac:dyDescent="0.2">
      <c r="B76" s="58" t="s">
        <v>210</v>
      </c>
      <c r="C76" s="59" t="s">
        <v>211</v>
      </c>
      <c r="D76" s="60" t="s">
        <v>212</v>
      </c>
      <c r="E76" s="53">
        <f t="shared" si="9"/>
        <v>0</v>
      </c>
      <c r="F76" s="61"/>
      <c r="G76" s="53">
        <f t="shared" si="10"/>
        <v>0</v>
      </c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2"/>
      <c r="S76" s="49"/>
    </row>
    <row r="77" spans="2:19" ht="19.5" customHeight="1" x14ac:dyDescent="0.2">
      <c r="B77" s="58" t="s">
        <v>213</v>
      </c>
      <c r="C77" s="59" t="s">
        <v>214</v>
      </c>
      <c r="D77" s="60" t="s">
        <v>215</v>
      </c>
      <c r="E77" s="53">
        <f t="shared" si="9"/>
        <v>10731065.220000001</v>
      </c>
      <c r="F77" s="61"/>
      <c r="G77" s="53">
        <f t="shared" si="10"/>
        <v>10731065.220000001</v>
      </c>
      <c r="H77" s="61"/>
      <c r="I77" s="61"/>
      <c r="J77" s="61"/>
      <c r="K77" s="61"/>
      <c r="L77" s="61"/>
      <c r="M77" s="61"/>
      <c r="N77" s="61"/>
      <c r="O77" s="61">
        <v>6789051.2000000002</v>
      </c>
      <c r="P77" s="61">
        <v>3942014.02</v>
      </c>
      <c r="Q77" s="61">
        <v>0</v>
      </c>
      <c r="R77" s="62"/>
      <c r="S77" s="49"/>
    </row>
    <row r="78" spans="2:19" ht="19.5" customHeight="1" x14ac:dyDescent="0.2">
      <c r="B78" s="82" t="s">
        <v>216</v>
      </c>
      <c r="C78" s="56" t="s">
        <v>217</v>
      </c>
      <c r="D78" s="57" t="s">
        <v>201</v>
      </c>
      <c r="E78" s="53">
        <f t="shared" si="9"/>
        <v>0</v>
      </c>
      <c r="F78" s="83">
        <f>F79+F80+F81+F82+F83+F84+F85</f>
        <v>0</v>
      </c>
      <c r="G78" s="53">
        <f t="shared" si="10"/>
        <v>0</v>
      </c>
      <c r="H78" s="83">
        <f t="shared" ref="H78:R78" si="14">H79+H80+H81+H82+H83+H84+H85</f>
        <v>0</v>
      </c>
      <c r="I78" s="83">
        <f t="shared" si="14"/>
        <v>0</v>
      </c>
      <c r="J78" s="83">
        <f t="shared" si="14"/>
        <v>0</v>
      </c>
      <c r="K78" s="83">
        <f t="shared" si="14"/>
        <v>0</v>
      </c>
      <c r="L78" s="83">
        <f t="shared" si="14"/>
        <v>0</v>
      </c>
      <c r="M78" s="83">
        <f t="shared" si="14"/>
        <v>0</v>
      </c>
      <c r="N78" s="83">
        <f t="shared" si="14"/>
        <v>0</v>
      </c>
      <c r="O78" s="83">
        <f t="shared" si="14"/>
        <v>0</v>
      </c>
      <c r="P78" s="83">
        <f t="shared" si="14"/>
        <v>0</v>
      </c>
      <c r="Q78" s="83">
        <f t="shared" si="14"/>
        <v>0</v>
      </c>
      <c r="R78" s="84">
        <f t="shared" si="14"/>
        <v>0</v>
      </c>
      <c r="S78" s="49"/>
    </row>
    <row r="79" spans="2:19" ht="33.75" customHeight="1" x14ac:dyDescent="0.2">
      <c r="B79" s="85" t="s">
        <v>218</v>
      </c>
      <c r="C79" s="59" t="s">
        <v>219</v>
      </c>
      <c r="D79" s="60" t="s">
        <v>220</v>
      </c>
      <c r="E79" s="53">
        <f t="shared" si="9"/>
        <v>0</v>
      </c>
      <c r="F79" s="61"/>
      <c r="G79" s="53">
        <f t="shared" si="10"/>
        <v>0</v>
      </c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2"/>
      <c r="S79" s="49"/>
    </row>
    <row r="80" spans="2:19" ht="19.5" customHeight="1" x14ac:dyDescent="0.2">
      <c r="B80" s="85" t="s">
        <v>221</v>
      </c>
      <c r="C80" s="59" t="s">
        <v>222</v>
      </c>
      <c r="D80" s="60" t="s">
        <v>223</v>
      </c>
      <c r="E80" s="53">
        <f t="shared" si="9"/>
        <v>0</v>
      </c>
      <c r="F80" s="61"/>
      <c r="G80" s="53">
        <f t="shared" si="10"/>
        <v>0</v>
      </c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2"/>
      <c r="S80" s="49"/>
    </row>
    <row r="81" spans="2:19" ht="19.5" customHeight="1" x14ac:dyDescent="0.2">
      <c r="B81" s="85" t="s">
        <v>224</v>
      </c>
      <c r="C81" s="59" t="s">
        <v>225</v>
      </c>
      <c r="D81" s="60" t="s">
        <v>226</v>
      </c>
      <c r="E81" s="53">
        <f t="shared" si="9"/>
        <v>0</v>
      </c>
      <c r="F81" s="61"/>
      <c r="G81" s="53">
        <f t="shared" si="10"/>
        <v>0</v>
      </c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2"/>
      <c r="S81" s="49"/>
    </row>
    <row r="82" spans="2:19" ht="19.5" customHeight="1" x14ac:dyDescent="0.2">
      <c r="B82" s="85" t="s">
        <v>227</v>
      </c>
      <c r="C82" s="59" t="s">
        <v>228</v>
      </c>
      <c r="D82" s="60" t="s">
        <v>229</v>
      </c>
      <c r="E82" s="53">
        <f t="shared" si="9"/>
        <v>0</v>
      </c>
      <c r="F82" s="61"/>
      <c r="G82" s="53">
        <f t="shared" si="10"/>
        <v>0</v>
      </c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2"/>
      <c r="S82" s="49"/>
    </row>
    <row r="83" spans="2:19" ht="19.5" customHeight="1" x14ac:dyDescent="0.2">
      <c r="B83" s="85" t="s">
        <v>230</v>
      </c>
      <c r="C83" s="59" t="s">
        <v>231</v>
      </c>
      <c r="D83" s="60" t="s">
        <v>232</v>
      </c>
      <c r="E83" s="53">
        <f t="shared" si="9"/>
        <v>0</v>
      </c>
      <c r="F83" s="61"/>
      <c r="G83" s="53">
        <f t="shared" si="10"/>
        <v>0</v>
      </c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2"/>
      <c r="S83" s="49"/>
    </row>
    <row r="84" spans="2:19" ht="19.5" customHeight="1" x14ac:dyDescent="0.2">
      <c r="B84" s="85" t="s">
        <v>233</v>
      </c>
      <c r="C84" s="59" t="s">
        <v>234</v>
      </c>
      <c r="D84" s="60" t="s">
        <v>235</v>
      </c>
      <c r="E84" s="53">
        <f t="shared" si="9"/>
        <v>0</v>
      </c>
      <c r="F84" s="61"/>
      <c r="G84" s="53">
        <f t="shared" si="10"/>
        <v>0</v>
      </c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2"/>
      <c r="S84" s="49"/>
    </row>
    <row r="85" spans="2:19" ht="22.5" customHeight="1" x14ac:dyDescent="0.2">
      <c r="B85" s="85" t="s">
        <v>236</v>
      </c>
      <c r="C85" s="59" t="s">
        <v>237</v>
      </c>
      <c r="D85" s="60" t="s">
        <v>238</v>
      </c>
      <c r="E85" s="53">
        <f t="shared" si="9"/>
        <v>0</v>
      </c>
      <c r="F85" s="61"/>
      <c r="G85" s="53">
        <f t="shared" si="10"/>
        <v>0</v>
      </c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2"/>
      <c r="S85" s="49"/>
    </row>
    <row r="86" spans="2:19" ht="19.5" customHeight="1" x14ac:dyDescent="0.2">
      <c r="B86" s="86" t="s">
        <v>239</v>
      </c>
      <c r="C86" s="59" t="s">
        <v>240</v>
      </c>
      <c r="D86" s="60" t="s">
        <v>241</v>
      </c>
      <c r="E86" s="53">
        <f t="shared" si="9"/>
        <v>0</v>
      </c>
      <c r="F86" s="61"/>
      <c r="G86" s="53">
        <f t="shared" si="10"/>
        <v>0</v>
      </c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2"/>
      <c r="S86" s="49"/>
    </row>
    <row r="87" spans="2:19" ht="19.5" customHeight="1" x14ac:dyDescent="0.2">
      <c r="B87" s="87" t="s">
        <v>242</v>
      </c>
      <c r="C87" s="56" t="s">
        <v>243</v>
      </c>
      <c r="D87" s="57"/>
      <c r="E87" s="53">
        <f t="shared" si="9"/>
        <v>0</v>
      </c>
      <c r="F87" s="53">
        <f>F88+F89+F93+F103</f>
        <v>0</v>
      </c>
      <c r="G87" s="53">
        <f t="shared" si="10"/>
        <v>0</v>
      </c>
      <c r="H87" s="53">
        <f t="shared" ref="H87:R87" si="15">H88+H89+H93+H103</f>
        <v>0</v>
      </c>
      <c r="I87" s="53">
        <f t="shared" si="15"/>
        <v>0</v>
      </c>
      <c r="J87" s="53">
        <f t="shared" si="15"/>
        <v>0</v>
      </c>
      <c r="K87" s="53">
        <f t="shared" si="15"/>
        <v>0</v>
      </c>
      <c r="L87" s="53">
        <f t="shared" si="15"/>
        <v>0</v>
      </c>
      <c r="M87" s="53">
        <f t="shared" si="15"/>
        <v>0</v>
      </c>
      <c r="N87" s="53">
        <f t="shared" si="15"/>
        <v>0</v>
      </c>
      <c r="O87" s="53">
        <f t="shared" si="15"/>
        <v>0</v>
      </c>
      <c r="P87" s="53">
        <f t="shared" si="15"/>
        <v>0</v>
      </c>
      <c r="Q87" s="53">
        <f t="shared" si="15"/>
        <v>0</v>
      </c>
      <c r="R87" s="54">
        <f t="shared" si="15"/>
        <v>0</v>
      </c>
      <c r="S87" s="49"/>
    </row>
    <row r="88" spans="2:19" ht="33.75" customHeight="1" x14ac:dyDescent="0.2">
      <c r="B88" s="58" t="s">
        <v>244</v>
      </c>
      <c r="C88" s="59" t="s">
        <v>245</v>
      </c>
      <c r="D88" s="60" t="s">
        <v>246</v>
      </c>
      <c r="E88" s="53">
        <f t="shared" si="9"/>
        <v>0</v>
      </c>
      <c r="F88" s="61"/>
      <c r="G88" s="53">
        <f t="shared" si="10"/>
        <v>0</v>
      </c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2"/>
      <c r="S88" s="49"/>
    </row>
    <row r="89" spans="2:19" ht="19.5" customHeight="1" x14ac:dyDescent="0.2">
      <c r="B89" s="58" t="s">
        <v>247</v>
      </c>
      <c r="C89" s="63" t="s">
        <v>248</v>
      </c>
      <c r="D89" s="64" t="s">
        <v>249</v>
      </c>
      <c r="E89" s="65">
        <f t="shared" si="9"/>
        <v>0</v>
      </c>
      <c r="F89" s="66"/>
      <c r="G89" s="65">
        <f t="shared" si="10"/>
        <v>0</v>
      </c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7"/>
      <c r="S89" s="49"/>
    </row>
    <row r="90" spans="2:19" ht="19.5" customHeight="1" x14ac:dyDescent="0.2">
      <c r="B90" s="68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70" t="s">
        <v>250</v>
      </c>
    </row>
    <row r="91" spans="2:19" ht="135" customHeight="1" x14ac:dyDescent="0.2">
      <c r="B91" s="38" t="s">
        <v>26</v>
      </c>
      <c r="C91" s="39" t="s">
        <v>27</v>
      </c>
      <c r="D91" s="39" t="s">
        <v>28</v>
      </c>
      <c r="E91" s="39" t="s">
        <v>29</v>
      </c>
      <c r="F91" s="39" t="s">
        <v>30</v>
      </c>
      <c r="G91" s="39" t="s">
        <v>31</v>
      </c>
      <c r="H91" s="39" t="s">
        <v>32</v>
      </c>
      <c r="I91" s="40" t="s">
        <v>33</v>
      </c>
      <c r="J91" s="39" t="s">
        <v>34</v>
      </c>
      <c r="K91" s="39" t="s">
        <v>35</v>
      </c>
      <c r="L91" s="39" t="s">
        <v>36</v>
      </c>
      <c r="M91" s="39" t="s">
        <v>37</v>
      </c>
      <c r="N91" s="39" t="s">
        <v>38</v>
      </c>
      <c r="O91" s="39" t="s">
        <v>39</v>
      </c>
      <c r="P91" s="39" t="s">
        <v>40</v>
      </c>
      <c r="Q91" s="39" t="s">
        <v>41</v>
      </c>
      <c r="R91" s="41" t="s">
        <v>42</v>
      </c>
      <c r="S91" s="25"/>
    </row>
    <row r="92" spans="2:19" ht="12" customHeight="1" x14ac:dyDescent="0.2">
      <c r="B92" s="38">
        <v>1</v>
      </c>
      <c r="C92" s="42">
        <v>2</v>
      </c>
      <c r="D92" s="42">
        <v>3</v>
      </c>
      <c r="E92" s="42">
        <v>4</v>
      </c>
      <c r="F92" s="42">
        <v>5</v>
      </c>
      <c r="G92" s="42">
        <v>6</v>
      </c>
      <c r="H92" s="42">
        <v>7</v>
      </c>
      <c r="I92" s="42">
        <v>8</v>
      </c>
      <c r="J92" s="42">
        <v>9</v>
      </c>
      <c r="K92" s="42">
        <v>10</v>
      </c>
      <c r="L92" s="42">
        <v>11</v>
      </c>
      <c r="M92" s="42">
        <v>12</v>
      </c>
      <c r="N92" s="42">
        <v>13</v>
      </c>
      <c r="O92" s="42">
        <v>14</v>
      </c>
      <c r="P92" s="42">
        <v>15</v>
      </c>
      <c r="Q92" s="42">
        <v>16</v>
      </c>
      <c r="R92" s="43">
        <v>17</v>
      </c>
      <c r="S92" s="25"/>
    </row>
    <row r="93" spans="2:19" ht="19.5" customHeight="1" x14ac:dyDescent="0.2">
      <c r="B93" s="87" t="s">
        <v>251</v>
      </c>
      <c r="C93" s="72" t="s">
        <v>252</v>
      </c>
      <c r="D93" s="73" t="s">
        <v>253</v>
      </c>
      <c r="E93" s="74">
        <f t="shared" ref="E93:E107" si="16">G93+R93-F93</f>
        <v>0</v>
      </c>
      <c r="F93" s="74">
        <f>F94+F95+F96+F97+F98+F99+F100+F101+F102</f>
        <v>0</v>
      </c>
      <c r="G93" s="74">
        <f t="shared" ref="G93:G107" si="17">I93+J93+K93+L93+M93+N93+O93+P93+Q93-H93</f>
        <v>0</v>
      </c>
      <c r="H93" s="74">
        <f t="shared" ref="H93:R93" si="18">H94+H95+H96+H97+H98+H99+H100+H101+H102</f>
        <v>0</v>
      </c>
      <c r="I93" s="74">
        <f t="shared" si="18"/>
        <v>0</v>
      </c>
      <c r="J93" s="74">
        <f t="shared" si="18"/>
        <v>0</v>
      </c>
      <c r="K93" s="74">
        <f t="shared" si="18"/>
        <v>0</v>
      </c>
      <c r="L93" s="74">
        <f t="shared" si="18"/>
        <v>0</v>
      </c>
      <c r="M93" s="74">
        <f t="shared" si="18"/>
        <v>0</v>
      </c>
      <c r="N93" s="74">
        <f t="shared" si="18"/>
        <v>0</v>
      </c>
      <c r="O93" s="74">
        <f t="shared" si="18"/>
        <v>0</v>
      </c>
      <c r="P93" s="74">
        <f t="shared" si="18"/>
        <v>0</v>
      </c>
      <c r="Q93" s="74">
        <f t="shared" si="18"/>
        <v>0</v>
      </c>
      <c r="R93" s="88">
        <f t="shared" si="18"/>
        <v>0</v>
      </c>
      <c r="S93" s="49"/>
    </row>
    <row r="94" spans="2:19" ht="45" customHeight="1" x14ac:dyDescent="0.2">
      <c r="B94" s="85" t="s">
        <v>254</v>
      </c>
      <c r="C94" s="59" t="s">
        <v>255</v>
      </c>
      <c r="D94" s="60" t="s">
        <v>256</v>
      </c>
      <c r="E94" s="53">
        <f t="shared" si="16"/>
        <v>0</v>
      </c>
      <c r="F94" s="61"/>
      <c r="G94" s="53">
        <f t="shared" si="17"/>
        <v>0</v>
      </c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2"/>
      <c r="S94" s="49"/>
    </row>
    <row r="95" spans="2:19" ht="33.75" customHeight="1" x14ac:dyDescent="0.2">
      <c r="B95" s="85" t="s">
        <v>257</v>
      </c>
      <c r="C95" s="59" t="s">
        <v>258</v>
      </c>
      <c r="D95" s="60" t="s">
        <v>259</v>
      </c>
      <c r="E95" s="53">
        <f t="shared" si="16"/>
        <v>0</v>
      </c>
      <c r="F95" s="61"/>
      <c r="G95" s="53">
        <f t="shared" si="17"/>
        <v>0</v>
      </c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2"/>
      <c r="S95" s="49"/>
    </row>
    <row r="96" spans="2:19" ht="33.75" customHeight="1" x14ac:dyDescent="0.2">
      <c r="B96" s="85" t="s">
        <v>260</v>
      </c>
      <c r="C96" s="59" t="s">
        <v>261</v>
      </c>
      <c r="D96" s="60" t="s">
        <v>262</v>
      </c>
      <c r="E96" s="53">
        <f t="shared" si="16"/>
        <v>0</v>
      </c>
      <c r="F96" s="61"/>
      <c r="G96" s="53">
        <f t="shared" si="17"/>
        <v>0</v>
      </c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2"/>
      <c r="S96" s="49"/>
    </row>
    <row r="97" spans="2:19" ht="22.5" customHeight="1" x14ac:dyDescent="0.2">
      <c r="B97" s="85" t="s">
        <v>263</v>
      </c>
      <c r="C97" s="59" t="s">
        <v>264</v>
      </c>
      <c r="D97" s="60" t="s">
        <v>265</v>
      </c>
      <c r="E97" s="53">
        <f t="shared" si="16"/>
        <v>0</v>
      </c>
      <c r="F97" s="61"/>
      <c r="G97" s="53">
        <f t="shared" si="17"/>
        <v>0</v>
      </c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2"/>
      <c r="S97" s="49"/>
    </row>
    <row r="98" spans="2:19" ht="22.5" customHeight="1" x14ac:dyDescent="0.2">
      <c r="B98" s="85" t="s">
        <v>266</v>
      </c>
      <c r="C98" s="59" t="s">
        <v>267</v>
      </c>
      <c r="D98" s="60" t="s">
        <v>268</v>
      </c>
      <c r="E98" s="53">
        <f t="shared" si="16"/>
        <v>0</v>
      </c>
      <c r="F98" s="61"/>
      <c r="G98" s="53">
        <f t="shared" si="17"/>
        <v>0</v>
      </c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2"/>
      <c r="S98" s="49"/>
    </row>
    <row r="99" spans="2:19" ht="33.75" customHeight="1" x14ac:dyDescent="0.2">
      <c r="B99" s="85" t="s">
        <v>269</v>
      </c>
      <c r="C99" s="59" t="s">
        <v>270</v>
      </c>
      <c r="D99" s="60" t="s">
        <v>271</v>
      </c>
      <c r="E99" s="53">
        <f t="shared" si="16"/>
        <v>0</v>
      </c>
      <c r="F99" s="61"/>
      <c r="G99" s="53">
        <f t="shared" si="17"/>
        <v>0</v>
      </c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2"/>
      <c r="S99" s="49"/>
    </row>
    <row r="100" spans="2:19" ht="22.5" customHeight="1" x14ac:dyDescent="0.2">
      <c r="B100" s="85" t="s">
        <v>272</v>
      </c>
      <c r="C100" s="59" t="s">
        <v>273</v>
      </c>
      <c r="D100" s="60" t="s">
        <v>274</v>
      </c>
      <c r="E100" s="53">
        <f t="shared" si="16"/>
        <v>0</v>
      </c>
      <c r="F100" s="61"/>
      <c r="G100" s="53">
        <f t="shared" si="17"/>
        <v>0</v>
      </c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2"/>
      <c r="S100" s="49"/>
    </row>
    <row r="101" spans="2:19" ht="33.75" customHeight="1" x14ac:dyDescent="0.2">
      <c r="B101" s="85" t="s">
        <v>275</v>
      </c>
      <c r="C101" s="59" t="s">
        <v>276</v>
      </c>
      <c r="D101" s="60" t="s">
        <v>277</v>
      </c>
      <c r="E101" s="53">
        <f t="shared" si="16"/>
        <v>0</v>
      </c>
      <c r="F101" s="61"/>
      <c r="G101" s="53">
        <f t="shared" si="17"/>
        <v>0</v>
      </c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2"/>
      <c r="S101" s="49"/>
    </row>
    <row r="102" spans="2:19" ht="22.5" customHeight="1" x14ac:dyDescent="0.2">
      <c r="B102" s="85" t="s">
        <v>278</v>
      </c>
      <c r="C102" s="59" t="s">
        <v>279</v>
      </c>
      <c r="D102" s="60" t="s">
        <v>280</v>
      </c>
      <c r="E102" s="53">
        <f t="shared" si="16"/>
        <v>0</v>
      </c>
      <c r="F102" s="61"/>
      <c r="G102" s="53">
        <f t="shared" si="17"/>
        <v>0</v>
      </c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2"/>
      <c r="S102" s="49"/>
    </row>
    <row r="103" spans="2:19" ht="19.5" customHeight="1" x14ac:dyDescent="0.2">
      <c r="B103" s="58" t="s">
        <v>281</v>
      </c>
      <c r="C103" s="59" t="s">
        <v>282</v>
      </c>
      <c r="D103" s="60" t="s">
        <v>283</v>
      </c>
      <c r="E103" s="53">
        <f t="shared" si="16"/>
        <v>0</v>
      </c>
      <c r="F103" s="61"/>
      <c r="G103" s="53">
        <f t="shared" si="17"/>
        <v>0</v>
      </c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2"/>
      <c r="S103" s="49"/>
    </row>
    <row r="104" spans="2:19" ht="19.5" customHeight="1" x14ac:dyDescent="0.2">
      <c r="B104" s="50" t="s">
        <v>284</v>
      </c>
      <c r="C104" s="56" t="s">
        <v>285</v>
      </c>
      <c r="D104" s="57"/>
      <c r="E104" s="53">
        <f t="shared" si="16"/>
        <v>16700000</v>
      </c>
      <c r="F104" s="53">
        <f>F105</f>
        <v>0</v>
      </c>
      <c r="G104" s="53">
        <f t="shared" si="17"/>
        <v>16700000</v>
      </c>
      <c r="H104" s="53">
        <f t="shared" ref="H104:R104" si="19">H105</f>
        <v>0</v>
      </c>
      <c r="I104" s="53">
        <f t="shared" si="19"/>
        <v>0</v>
      </c>
      <c r="J104" s="53">
        <f t="shared" si="19"/>
        <v>0</v>
      </c>
      <c r="K104" s="53">
        <f t="shared" si="19"/>
        <v>0</v>
      </c>
      <c r="L104" s="53">
        <f t="shared" si="19"/>
        <v>0</v>
      </c>
      <c r="M104" s="53">
        <f t="shared" si="19"/>
        <v>0</v>
      </c>
      <c r="N104" s="53">
        <f t="shared" si="19"/>
        <v>0</v>
      </c>
      <c r="O104" s="53">
        <f t="shared" si="19"/>
        <v>16700000</v>
      </c>
      <c r="P104" s="53">
        <f t="shared" si="19"/>
        <v>0</v>
      </c>
      <c r="Q104" s="53">
        <f t="shared" si="19"/>
        <v>0</v>
      </c>
      <c r="R104" s="54">
        <f t="shared" si="19"/>
        <v>0</v>
      </c>
      <c r="S104" s="49"/>
    </row>
    <row r="105" spans="2:19" ht="22.5" customHeight="1" x14ac:dyDescent="0.2">
      <c r="B105" s="55" t="s">
        <v>286</v>
      </c>
      <c r="C105" s="56" t="s">
        <v>287</v>
      </c>
      <c r="D105" s="57" t="s">
        <v>288</v>
      </c>
      <c r="E105" s="53">
        <f t="shared" si="16"/>
        <v>16700000</v>
      </c>
      <c r="F105" s="53">
        <f>F106+F107</f>
        <v>0</v>
      </c>
      <c r="G105" s="53">
        <f t="shared" si="17"/>
        <v>16700000</v>
      </c>
      <c r="H105" s="53">
        <f t="shared" ref="H105:R105" si="20">H106+H107</f>
        <v>0</v>
      </c>
      <c r="I105" s="53">
        <f t="shared" si="20"/>
        <v>0</v>
      </c>
      <c r="J105" s="53">
        <f t="shared" si="20"/>
        <v>0</v>
      </c>
      <c r="K105" s="53">
        <f t="shared" si="20"/>
        <v>0</v>
      </c>
      <c r="L105" s="53">
        <f t="shared" si="20"/>
        <v>0</v>
      </c>
      <c r="M105" s="53">
        <f t="shared" si="20"/>
        <v>0</v>
      </c>
      <c r="N105" s="53">
        <f t="shared" si="20"/>
        <v>0</v>
      </c>
      <c r="O105" s="53">
        <f t="shared" si="20"/>
        <v>16700000</v>
      </c>
      <c r="P105" s="53">
        <f t="shared" si="20"/>
        <v>0</v>
      </c>
      <c r="Q105" s="53">
        <f t="shared" si="20"/>
        <v>0</v>
      </c>
      <c r="R105" s="54">
        <f t="shared" si="20"/>
        <v>0</v>
      </c>
      <c r="S105" s="49"/>
    </row>
    <row r="106" spans="2:19" ht="22.5" customHeight="1" x14ac:dyDescent="0.2">
      <c r="B106" s="58" t="s">
        <v>289</v>
      </c>
      <c r="C106" s="59" t="s">
        <v>290</v>
      </c>
      <c r="D106" s="60" t="s">
        <v>291</v>
      </c>
      <c r="E106" s="53">
        <f t="shared" si="16"/>
        <v>16700000</v>
      </c>
      <c r="F106" s="61"/>
      <c r="G106" s="53">
        <f t="shared" si="17"/>
        <v>16700000</v>
      </c>
      <c r="H106" s="61"/>
      <c r="I106" s="61"/>
      <c r="J106" s="61"/>
      <c r="K106" s="61"/>
      <c r="L106" s="61"/>
      <c r="M106" s="61"/>
      <c r="N106" s="61"/>
      <c r="O106" s="61">
        <v>16700000</v>
      </c>
      <c r="P106" s="61"/>
      <c r="Q106" s="61"/>
      <c r="R106" s="62"/>
      <c r="S106" s="49"/>
    </row>
    <row r="107" spans="2:19" ht="19.5" customHeight="1" x14ac:dyDescent="0.2">
      <c r="B107" s="86" t="s">
        <v>292</v>
      </c>
      <c r="C107" s="63" t="s">
        <v>293</v>
      </c>
      <c r="D107" s="64" t="s">
        <v>294</v>
      </c>
      <c r="E107" s="65">
        <f t="shared" si="16"/>
        <v>0</v>
      </c>
      <c r="F107" s="66"/>
      <c r="G107" s="65">
        <f t="shared" si="17"/>
        <v>0</v>
      </c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7"/>
      <c r="S107" s="49"/>
    </row>
    <row r="108" spans="2:19" ht="18.75" customHeight="1" x14ac:dyDescent="0.2">
      <c r="B108" s="89"/>
      <c r="C108" s="195" t="s">
        <v>295</v>
      </c>
      <c r="D108" s="195"/>
      <c r="E108" s="195"/>
      <c r="F108" s="195"/>
      <c r="G108" s="90"/>
      <c r="H108" s="90"/>
      <c r="I108" s="90"/>
      <c r="J108" s="90"/>
      <c r="K108" s="90"/>
      <c r="L108" s="90"/>
      <c r="M108" s="90"/>
      <c r="N108" s="222"/>
      <c r="O108" s="222"/>
      <c r="P108" s="222"/>
      <c r="Q108" s="222"/>
      <c r="R108" s="222"/>
    </row>
    <row r="109" spans="2:19" ht="6" customHeight="1" x14ac:dyDescent="0.2">
      <c r="B109" s="91"/>
      <c r="C109" s="92"/>
      <c r="D109" s="92"/>
      <c r="E109" s="92"/>
      <c r="F109" s="92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</row>
    <row r="110" spans="2:19" ht="135" customHeight="1" x14ac:dyDescent="0.2">
      <c r="B110" s="38" t="s">
        <v>26</v>
      </c>
      <c r="C110" s="39" t="s">
        <v>27</v>
      </c>
      <c r="D110" s="39" t="s">
        <v>296</v>
      </c>
      <c r="E110" s="39" t="s">
        <v>29</v>
      </c>
      <c r="F110" s="39" t="s">
        <v>30</v>
      </c>
      <c r="G110" s="39" t="s">
        <v>31</v>
      </c>
      <c r="H110" s="39" t="s">
        <v>32</v>
      </c>
      <c r="I110" s="40" t="s">
        <v>33</v>
      </c>
      <c r="J110" s="39" t="s">
        <v>34</v>
      </c>
      <c r="K110" s="39" t="s">
        <v>35</v>
      </c>
      <c r="L110" s="39" t="s">
        <v>36</v>
      </c>
      <c r="M110" s="39" t="s">
        <v>37</v>
      </c>
      <c r="N110" s="39" t="s">
        <v>38</v>
      </c>
      <c r="O110" s="39" t="s">
        <v>39</v>
      </c>
      <c r="P110" s="39" t="s">
        <v>40</v>
      </c>
      <c r="Q110" s="39" t="s">
        <v>41</v>
      </c>
      <c r="R110" s="41" t="s">
        <v>42</v>
      </c>
    </row>
    <row r="111" spans="2:19" ht="12" customHeight="1" x14ac:dyDescent="0.2">
      <c r="B111" s="38">
        <v>1</v>
      </c>
      <c r="C111" s="42">
        <v>2</v>
      </c>
      <c r="D111" s="42">
        <v>3</v>
      </c>
      <c r="E111" s="42">
        <v>4</v>
      </c>
      <c r="F111" s="42">
        <v>5</v>
      </c>
      <c r="G111" s="42">
        <v>6</v>
      </c>
      <c r="H111" s="42">
        <v>7</v>
      </c>
      <c r="I111" s="42">
        <v>8</v>
      </c>
      <c r="J111" s="42">
        <v>9</v>
      </c>
      <c r="K111" s="42">
        <v>10</v>
      </c>
      <c r="L111" s="42">
        <v>11</v>
      </c>
      <c r="M111" s="42">
        <v>12</v>
      </c>
      <c r="N111" s="42">
        <v>13</v>
      </c>
      <c r="O111" s="42">
        <v>14</v>
      </c>
      <c r="P111" s="42">
        <v>15</v>
      </c>
      <c r="Q111" s="42">
        <v>16</v>
      </c>
      <c r="R111" s="43">
        <v>17</v>
      </c>
    </row>
    <row r="112" spans="2:19" ht="19.5" customHeight="1" x14ac:dyDescent="0.2">
      <c r="B112" s="94" t="s">
        <v>297</v>
      </c>
      <c r="C112" s="95" t="s">
        <v>298</v>
      </c>
      <c r="D112" s="96"/>
      <c r="E112" s="47">
        <f>G112+R112-F112</f>
        <v>1143465708.4000001</v>
      </c>
      <c r="F112" s="47">
        <f>F113+F194+F221</f>
        <v>0</v>
      </c>
      <c r="G112" s="47">
        <f>I112+J112+K112+L112+M112+N112+O112+P112+Q112-H112</f>
        <v>1143465708.4000001</v>
      </c>
      <c r="H112" s="47">
        <f t="shared" ref="H112:R112" si="21">H113+H194+H221</f>
        <v>50293841.390000001</v>
      </c>
      <c r="I112" s="47">
        <f t="shared" si="21"/>
        <v>0</v>
      </c>
      <c r="J112" s="47">
        <f t="shared" si="21"/>
        <v>0</v>
      </c>
      <c r="K112" s="47">
        <f t="shared" si="21"/>
        <v>0</v>
      </c>
      <c r="L112" s="47">
        <f t="shared" si="21"/>
        <v>0</v>
      </c>
      <c r="M112" s="47">
        <f t="shared" si="21"/>
        <v>0</v>
      </c>
      <c r="N112" s="47">
        <f t="shared" si="21"/>
        <v>0</v>
      </c>
      <c r="O112" s="47">
        <f t="shared" si="21"/>
        <v>818695861.37</v>
      </c>
      <c r="P112" s="47">
        <f t="shared" si="21"/>
        <v>333093848.27999997</v>
      </c>
      <c r="Q112" s="47">
        <f t="shared" si="21"/>
        <v>41969840.139999993</v>
      </c>
      <c r="R112" s="48">
        <f t="shared" si="21"/>
        <v>0</v>
      </c>
      <c r="S112" s="49"/>
    </row>
    <row r="113" spans="2:19" ht="19.5" customHeight="1" x14ac:dyDescent="0.2">
      <c r="B113" s="97" t="s">
        <v>299</v>
      </c>
      <c r="C113" s="56" t="s">
        <v>300</v>
      </c>
      <c r="D113" s="57" t="s">
        <v>301</v>
      </c>
      <c r="E113" s="53">
        <f>G113+R113-F113</f>
        <v>927884347.27999997</v>
      </c>
      <c r="F113" s="53">
        <f>F114+F122+F131+F134+F149+F156+F164+F166+F176+F186</f>
        <v>0</v>
      </c>
      <c r="G113" s="53">
        <f>I113+J113+K113+L113+M113+N113+O113+P113+Q113-H113</f>
        <v>927884347.27999997</v>
      </c>
      <c r="H113" s="53">
        <f t="shared" ref="H113:R113" si="22">H114+H122+H131+H134+H149+H156+H164+H166+H176+H186</f>
        <v>50293841.390000001</v>
      </c>
      <c r="I113" s="53">
        <f t="shared" si="22"/>
        <v>0</v>
      </c>
      <c r="J113" s="53">
        <f t="shared" si="22"/>
        <v>0</v>
      </c>
      <c r="K113" s="53">
        <f t="shared" si="22"/>
        <v>0</v>
      </c>
      <c r="L113" s="53">
        <f t="shared" si="22"/>
        <v>0</v>
      </c>
      <c r="M113" s="53">
        <f t="shared" si="22"/>
        <v>0</v>
      </c>
      <c r="N113" s="53">
        <f t="shared" si="22"/>
        <v>0</v>
      </c>
      <c r="O113" s="53">
        <f t="shared" si="22"/>
        <v>789944490.75999999</v>
      </c>
      <c r="P113" s="53">
        <f t="shared" si="22"/>
        <v>148149195.02000001</v>
      </c>
      <c r="Q113" s="53">
        <f t="shared" si="22"/>
        <v>40084502.889999993</v>
      </c>
      <c r="R113" s="54">
        <f t="shared" si="22"/>
        <v>0</v>
      </c>
      <c r="S113" s="49"/>
    </row>
    <row r="114" spans="2:19" ht="33.75" customHeight="1" x14ac:dyDescent="0.2">
      <c r="B114" s="55" t="s">
        <v>302</v>
      </c>
      <c r="C114" s="56" t="s">
        <v>303</v>
      </c>
      <c r="D114" s="57" t="s">
        <v>304</v>
      </c>
      <c r="E114" s="53">
        <f>G114+R114-F114</f>
        <v>158222025.16</v>
      </c>
      <c r="F114" s="53">
        <f>F115+F119+F120+F121</f>
        <v>0</v>
      </c>
      <c r="G114" s="53">
        <f>I114+J114+K114+L114+M114+N114+O114+P114+Q114-H114</f>
        <v>158222025.16</v>
      </c>
      <c r="H114" s="53">
        <f t="shared" ref="H114:R114" si="23">H115+H119+H120+H121</f>
        <v>0</v>
      </c>
      <c r="I114" s="53">
        <f t="shared" si="23"/>
        <v>0</v>
      </c>
      <c r="J114" s="53">
        <f t="shared" si="23"/>
        <v>0</v>
      </c>
      <c r="K114" s="53">
        <f t="shared" si="23"/>
        <v>0</v>
      </c>
      <c r="L114" s="53">
        <f t="shared" si="23"/>
        <v>0</v>
      </c>
      <c r="M114" s="53">
        <f t="shared" si="23"/>
        <v>0</v>
      </c>
      <c r="N114" s="53">
        <f t="shared" si="23"/>
        <v>0</v>
      </c>
      <c r="O114" s="53">
        <f t="shared" si="23"/>
        <v>125647097.83</v>
      </c>
      <c r="P114" s="53">
        <f t="shared" si="23"/>
        <v>15933868.83</v>
      </c>
      <c r="Q114" s="53">
        <f t="shared" si="23"/>
        <v>16641058.5</v>
      </c>
      <c r="R114" s="54">
        <f t="shared" si="23"/>
        <v>0</v>
      </c>
      <c r="S114" s="49"/>
    </row>
    <row r="115" spans="2:19" ht="23.25" customHeight="1" x14ac:dyDescent="0.2">
      <c r="B115" s="58" t="s">
        <v>305</v>
      </c>
      <c r="C115" s="63" t="s">
        <v>306</v>
      </c>
      <c r="D115" s="64" t="s">
        <v>307</v>
      </c>
      <c r="E115" s="65">
        <f>G115+R115-F115</f>
        <v>119014775.5</v>
      </c>
      <c r="F115" s="66"/>
      <c r="G115" s="65">
        <f>I115+J115+K115+L115+M115+N115+O115+P115+Q115-H115</f>
        <v>119014775.5</v>
      </c>
      <c r="H115" s="66"/>
      <c r="I115" s="66"/>
      <c r="J115" s="66"/>
      <c r="K115" s="66"/>
      <c r="L115" s="66"/>
      <c r="M115" s="66"/>
      <c r="N115" s="66"/>
      <c r="O115" s="66">
        <v>94550204.370000005</v>
      </c>
      <c r="P115" s="66">
        <v>11884421.25</v>
      </c>
      <c r="Q115" s="66">
        <v>12580149.880000001</v>
      </c>
      <c r="R115" s="67"/>
      <c r="S115" s="49"/>
    </row>
    <row r="116" spans="2:19" ht="17.25" customHeight="1" x14ac:dyDescent="0.2"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98" t="s">
        <v>308</v>
      </c>
    </row>
    <row r="117" spans="2:19" ht="135" customHeight="1" x14ac:dyDescent="0.2">
      <c r="B117" s="38" t="s">
        <v>26</v>
      </c>
      <c r="C117" s="39" t="s">
        <v>27</v>
      </c>
      <c r="D117" s="39" t="s">
        <v>28</v>
      </c>
      <c r="E117" s="39" t="s">
        <v>29</v>
      </c>
      <c r="F117" s="39" t="s">
        <v>30</v>
      </c>
      <c r="G117" s="39" t="s">
        <v>31</v>
      </c>
      <c r="H117" s="39" t="s">
        <v>32</v>
      </c>
      <c r="I117" s="40" t="s">
        <v>33</v>
      </c>
      <c r="J117" s="39" t="s">
        <v>34</v>
      </c>
      <c r="K117" s="39" t="s">
        <v>35</v>
      </c>
      <c r="L117" s="39" t="s">
        <v>36</v>
      </c>
      <c r="M117" s="39" t="s">
        <v>37</v>
      </c>
      <c r="N117" s="39" t="s">
        <v>38</v>
      </c>
      <c r="O117" s="39" t="s">
        <v>39</v>
      </c>
      <c r="P117" s="39" t="s">
        <v>40</v>
      </c>
      <c r="Q117" s="39" t="s">
        <v>41</v>
      </c>
      <c r="R117" s="41" t="s">
        <v>42</v>
      </c>
    </row>
    <row r="118" spans="2:19" ht="12" customHeight="1" x14ac:dyDescent="0.2">
      <c r="B118" s="71">
        <v>1</v>
      </c>
      <c r="C118" s="42">
        <v>2</v>
      </c>
      <c r="D118" s="42">
        <v>3</v>
      </c>
      <c r="E118" s="42">
        <v>4</v>
      </c>
      <c r="F118" s="42">
        <v>5</v>
      </c>
      <c r="G118" s="42">
        <v>6</v>
      </c>
      <c r="H118" s="42">
        <v>7</v>
      </c>
      <c r="I118" s="42">
        <v>8</v>
      </c>
      <c r="J118" s="42">
        <v>9</v>
      </c>
      <c r="K118" s="42">
        <v>10</v>
      </c>
      <c r="L118" s="42">
        <v>11</v>
      </c>
      <c r="M118" s="42">
        <v>12</v>
      </c>
      <c r="N118" s="42">
        <v>13</v>
      </c>
      <c r="O118" s="42">
        <v>14</v>
      </c>
      <c r="P118" s="42">
        <v>15</v>
      </c>
      <c r="Q118" s="42">
        <v>16</v>
      </c>
      <c r="R118" s="43">
        <v>17</v>
      </c>
    </row>
    <row r="119" spans="2:19" ht="22.5" customHeight="1" x14ac:dyDescent="0.2">
      <c r="B119" s="58" t="s">
        <v>309</v>
      </c>
      <c r="C119" s="79" t="s">
        <v>310</v>
      </c>
      <c r="D119" s="80" t="s">
        <v>311</v>
      </c>
      <c r="E119" s="74">
        <f t="shared" ref="E119:E141" si="24">G119+R119-F119</f>
        <v>3470543.71</v>
      </c>
      <c r="F119" s="75"/>
      <c r="G119" s="74">
        <f t="shared" ref="G119:G141" si="25">I119+J119+K119+L119+M119+N119+O119+P119+Q119-H119</f>
        <v>3470543.71</v>
      </c>
      <c r="H119" s="75"/>
      <c r="I119" s="75"/>
      <c r="J119" s="75"/>
      <c r="K119" s="75"/>
      <c r="L119" s="75"/>
      <c r="M119" s="75"/>
      <c r="N119" s="75"/>
      <c r="O119" s="75">
        <v>2641943.71</v>
      </c>
      <c r="P119" s="75">
        <v>481200</v>
      </c>
      <c r="Q119" s="75">
        <v>347400</v>
      </c>
      <c r="R119" s="76"/>
      <c r="S119" s="49"/>
    </row>
    <row r="120" spans="2:19" ht="19.5" customHeight="1" x14ac:dyDescent="0.2">
      <c r="B120" s="58" t="s">
        <v>312</v>
      </c>
      <c r="C120" s="59" t="s">
        <v>313</v>
      </c>
      <c r="D120" s="60" t="s">
        <v>314</v>
      </c>
      <c r="E120" s="53">
        <f t="shared" si="24"/>
        <v>35736705.949999996</v>
      </c>
      <c r="F120" s="61"/>
      <c r="G120" s="53">
        <f t="shared" si="25"/>
        <v>35736705.949999996</v>
      </c>
      <c r="H120" s="61"/>
      <c r="I120" s="61"/>
      <c r="J120" s="61"/>
      <c r="K120" s="61"/>
      <c r="L120" s="61"/>
      <c r="M120" s="61"/>
      <c r="N120" s="61"/>
      <c r="O120" s="61">
        <v>28454949.75</v>
      </c>
      <c r="P120" s="61">
        <v>3568247.58</v>
      </c>
      <c r="Q120" s="61">
        <v>3713508.62</v>
      </c>
      <c r="R120" s="62"/>
      <c r="S120" s="49"/>
    </row>
    <row r="121" spans="2:19" ht="22.5" customHeight="1" x14ac:dyDescent="0.2">
      <c r="B121" s="58" t="s">
        <v>315</v>
      </c>
      <c r="C121" s="59" t="s">
        <v>316</v>
      </c>
      <c r="D121" s="60" t="s">
        <v>317</v>
      </c>
      <c r="E121" s="53">
        <f t="shared" si="24"/>
        <v>0</v>
      </c>
      <c r="F121" s="61"/>
      <c r="G121" s="53">
        <f t="shared" si="25"/>
        <v>0</v>
      </c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2"/>
      <c r="S121" s="49"/>
    </row>
    <row r="122" spans="2:19" ht="19.5" customHeight="1" x14ac:dyDescent="0.2">
      <c r="B122" s="55" t="s">
        <v>318</v>
      </c>
      <c r="C122" s="56" t="s">
        <v>319</v>
      </c>
      <c r="D122" s="57" t="s">
        <v>320</v>
      </c>
      <c r="E122" s="53">
        <f t="shared" si="24"/>
        <v>143507508.59999999</v>
      </c>
      <c r="F122" s="53">
        <f>F123+F124+F125+F126+F127+F128+F129+F130</f>
        <v>0</v>
      </c>
      <c r="G122" s="53">
        <f t="shared" si="25"/>
        <v>143507508.59999999</v>
      </c>
      <c r="H122" s="53">
        <f t="shared" ref="H122:R122" si="26">H123+H124+H125+H126+H127+H128+H129+H130</f>
        <v>0</v>
      </c>
      <c r="I122" s="53">
        <f t="shared" si="26"/>
        <v>0</v>
      </c>
      <c r="J122" s="53">
        <f t="shared" si="26"/>
        <v>0</v>
      </c>
      <c r="K122" s="53">
        <f t="shared" si="26"/>
        <v>0</v>
      </c>
      <c r="L122" s="53">
        <f t="shared" si="26"/>
        <v>0</v>
      </c>
      <c r="M122" s="53">
        <f t="shared" si="26"/>
        <v>0</v>
      </c>
      <c r="N122" s="53">
        <f t="shared" si="26"/>
        <v>0</v>
      </c>
      <c r="O122" s="53">
        <f t="shared" si="26"/>
        <v>47796011.160000004</v>
      </c>
      <c r="P122" s="53">
        <f t="shared" si="26"/>
        <v>74951538.530000001</v>
      </c>
      <c r="Q122" s="53">
        <f t="shared" si="26"/>
        <v>20759958.91</v>
      </c>
      <c r="R122" s="54">
        <f t="shared" si="26"/>
        <v>0</v>
      </c>
      <c r="S122" s="49"/>
    </row>
    <row r="123" spans="2:19" ht="22.5" customHeight="1" x14ac:dyDescent="0.2">
      <c r="B123" s="58" t="s">
        <v>321</v>
      </c>
      <c r="C123" s="59" t="s">
        <v>322</v>
      </c>
      <c r="D123" s="60" t="s">
        <v>323</v>
      </c>
      <c r="E123" s="53">
        <f t="shared" si="24"/>
        <v>2139698.79</v>
      </c>
      <c r="F123" s="61"/>
      <c r="G123" s="53">
        <f t="shared" si="25"/>
        <v>2139698.79</v>
      </c>
      <c r="H123" s="61"/>
      <c r="I123" s="61"/>
      <c r="J123" s="61"/>
      <c r="K123" s="61"/>
      <c r="L123" s="61"/>
      <c r="M123" s="61"/>
      <c r="N123" s="61"/>
      <c r="O123" s="61">
        <v>1678795.94</v>
      </c>
      <c r="P123" s="61">
        <v>271207.05</v>
      </c>
      <c r="Q123" s="61">
        <v>189695.8</v>
      </c>
      <c r="R123" s="62"/>
      <c r="S123" s="49"/>
    </row>
    <row r="124" spans="2:19" ht="19.5" customHeight="1" x14ac:dyDescent="0.2">
      <c r="B124" s="58" t="s">
        <v>324</v>
      </c>
      <c r="C124" s="59" t="s">
        <v>325</v>
      </c>
      <c r="D124" s="60" t="s">
        <v>326</v>
      </c>
      <c r="E124" s="53">
        <f t="shared" si="24"/>
        <v>12299983.23</v>
      </c>
      <c r="F124" s="61"/>
      <c r="G124" s="53">
        <f t="shared" si="25"/>
        <v>12299983.23</v>
      </c>
      <c r="H124" s="61"/>
      <c r="I124" s="61"/>
      <c r="J124" s="61"/>
      <c r="K124" s="61"/>
      <c r="L124" s="61"/>
      <c r="M124" s="61"/>
      <c r="N124" s="61"/>
      <c r="O124" s="61">
        <v>9322055.75</v>
      </c>
      <c r="P124" s="61">
        <v>2977927.48</v>
      </c>
      <c r="Q124" s="61"/>
      <c r="R124" s="62"/>
      <c r="S124" s="49"/>
    </row>
    <row r="125" spans="2:19" ht="19.5" customHeight="1" x14ac:dyDescent="0.2">
      <c r="B125" s="58" t="s">
        <v>327</v>
      </c>
      <c r="C125" s="59" t="s">
        <v>328</v>
      </c>
      <c r="D125" s="60" t="s">
        <v>329</v>
      </c>
      <c r="E125" s="53">
        <f t="shared" si="24"/>
        <v>29465220.760000002</v>
      </c>
      <c r="F125" s="61"/>
      <c r="G125" s="53">
        <f t="shared" si="25"/>
        <v>29465220.760000002</v>
      </c>
      <c r="H125" s="61"/>
      <c r="I125" s="61"/>
      <c r="J125" s="61"/>
      <c r="K125" s="61"/>
      <c r="L125" s="61"/>
      <c r="M125" s="61"/>
      <c r="N125" s="61"/>
      <c r="O125" s="61">
        <v>3240114.19</v>
      </c>
      <c r="P125" s="61">
        <v>20827171.73</v>
      </c>
      <c r="Q125" s="61">
        <v>5397934.8399999999</v>
      </c>
      <c r="R125" s="62"/>
      <c r="S125" s="49"/>
    </row>
    <row r="126" spans="2:19" ht="33.75" customHeight="1" x14ac:dyDescent="0.2">
      <c r="B126" s="58" t="s">
        <v>330</v>
      </c>
      <c r="C126" s="59" t="s">
        <v>331</v>
      </c>
      <c r="D126" s="60" t="s">
        <v>332</v>
      </c>
      <c r="E126" s="53">
        <f t="shared" si="24"/>
        <v>0</v>
      </c>
      <c r="F126" s="61"/>
      <c r="G126" s="53">
        <f t="shared" si="25"/>
        <v>0</v>
      </c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2"/>
      <c r="S126" s="49"/>
    </row>
    <row r="127" spans="2:19" ht="19.5" customHeight="1" x14ac:dyDescent="0.2">
      <c r="B127" s="58" t="s">
        <v>333</v>
      </c>
      <c r="C127" s="59" t="s">
        <v>334</v>
      </c>
      <c r="D127" s="60" t="s">
        <v>335</v>
      </c>
      <c r="E127" s="53">
        <f t="shared" si="24"/>
        <v>89263092.890000001</v>
      </c>
      <c r="F127" s="61"/>
      <c r="G127" s="53">
        <f t="shared" si="25"/>
        <v>89263092.890000001</v>
      </c>
      <c r="H127" s="61"/>
      <c r="I127" s="61"/>
      <c r="J127" s="61"/>
      <c r="K127" s="61"/>
      <c r="L127" s="61"/>
      <c r="M127" s="61"/>
      <c r="N127" s="61"/>
      <c r="O127" s="61">
        <v>28463326.760000002</v>
      </c>
      <c r="P127" s="61">
        <v>47029055.359999999</v>
      </c>
      <c r="Q127" s="61">
        <v>13770710.77</v>
      </c>
      <c r="R127" s="62"/>
      <c r="S127" s="49"/>
    </row>
    <row r="128" spans="2:19" ht="19.5" customHeight="1" x14ac:dyDescent="0.2">
      <c r="B128" s="86" t="s">
        <v>336</v>
      </c>
      <c r="C128" s="59" t="s">
        <v>337</v>
      </c>
      <c r="D128" s="60" t="s">
        <v>338</v>
      </c>
      <c r="E128" s="53">
        <f t="shared" si="24"/>
        <v>10312689.689999999</v>
      </c>
      <c r="F128" s="61"/>
      <c r="G128" s="53">
        <f t="shared" si="25"/>
        <v>10312689.689999999</v>
      </c>
      <c r="H128" s="61"/>
      <c r="I128" s="61"/>
      <c r="J128" s="61"/>
      <c r="K128" s="61"/>
      <c r="L128" s="61"/>
      <c r="M128" s="61"/>
      <c r="N128" s="61"/>
      <c r="O128" s="61">
        <v>5081389.45</v>
      </c>
      <c r="P128" s="61">
        <v>3843125.55</v>
      </c>
      <c r="Q128" s="61">
        <v>1388174.69</v>
      </c>
      <c r="R128" s="62"/>
      <c r="S128" s="49"/>
    </row>
    <row r="129" spans="2:19" ht="19.5" customHeight="1" x14ac:dyDescent="0.2">
      <c r="B129" s="99" t="s">
        <v>339</v>
      </c>
      <c r="C129" s="59" t="s">
        <v>340</v>
      </c>
      <c r="D129" s="60" t="s">
        <v>341</v>
      </c>
      <c r="E129" s="53">
        <f t="shared" si="24"/>
        <v>26823.239999999998</v>
      </c>
      <c r="F129" s="61"/>
      <c r="G129" s="53">
        <f t="shared" si="25"/>
        <v>26823.239999999998</v>
      </c>
      <c r="H129" s="61"/>
      <c r="I129" s="61"/>
      <c r="J129" s="61"/>
      <c r="K129" s="61"/>
      <c r="L129" s="61"/>
      <c r="M129" s="61"/>
      <c r="N129" s="61"/>
      <c r="O129" s="61">
        <v>10329.07</v>
      </c>
      <c r="P129" s="61">
        <v>3051.36</v>
      </c>
      <c r="Q129" s="61">
        <v>13442.81</v>
      </c>
      <c r="R129" s="62"/>
      <c r="S129" s="49"/>
    </row>
    <row r="130" spans="2:19" ht="33.75" customHeight="1" x14ac:dyDescent="0.2">
      <c r="B130" s="99" t="s">
        <v>342</v>
      </c>
      <c r="C130" s="59" t="s">
        <v>343</v>
      </c>
      <c r="D130" s="60" t="s">
        <v>344</v>
      </c>
      <c r="E130" s="53">
        <f t="shared" si="24"/>
        <v>0</v>
      </c>
      <c r="F130" s="61"/>
      <c r="G130" s="53">
        <f t="shared" si="25"/>
        <v>0</v>
      </c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2"/>
      <c r="S130" s="49"/>
    </row>
    <row r="131" spans="2:19" ht="22.5" customHeight="1" x14ac:dyDescent="0.2">
      <c r="B131" s="87" t="s">
        <v>345</v>
      </c>
      <c r="C131" s="56" t="s">
        <v>346</v>
      </c>
      <c r="D131" s="57" t="s">
        <v>347</v>
      </c>
      <c r="E131" s="53">
        <f t="shared" si="24"/>
        <v>68149.63</v>
      </c>
      <c r="F131" s="53">
        <f>F132+F133</f>
        <v>0</v>
      </c>
      <c r="G131" s="53">
        <f t="shared" si="25"/>
        <v>68149.63</v>
      </c>
      <c r="H131" s="53">
        <f t="shared" ref="H131:R131" si="27">H132+H133</f>
        <v>0</v>
      </c>
      <c r="I131" s="53">
        <f t="shared" si="27"/>
        <v>0</v>
      </c>
      <c r="J131" s="53">
        <f t="shared" si="27"/>
        <v>0</v>
      </c>
      <c r="K131" s="53">
        <f t="shared" si="27"/>
        <v>0</v>
      </c>
      <c r="L131" s="53">
        <f t="shared" si="27"/>
        <v>0</v>
      </c>
      <c r="M131" s="53">
        <f t="shared" si="27"/>
        <v>0</v>
      </c>
      <c r="N131" s="53">
        <f t="shared" si="27"/>
        <v>0</v>
      </c>
      <c r="O131" s="53">
        <f t="shared" si="27"/>
        <v>68149.63</v>
      </c>
      <c r="P131" s="53">
        <f t="shared" si="27"/>
        <v>0</v>
      </c>
      <c r="Q131" s="53">
        <f t="shared" si="27"/>
        <v>0</v>
      </c>
      <c r="R131" s="54">
        <f t="shared" si="27"/>
        <v>0</v>
      </c>
      <c r="S131" s="49"/>
    </row>
    <row r="132" spans="2:19" ht="22.5" customHeight="1" x14ac:dyDescent="0.2">
      <c r="B132" s="58" t="s">
        <v>348</v>
      </c>
      <c r="C132" s="59" t="s">
        <v>349</v>
      </c>
      <c r="D132" s="60" t="s">
        <v>350</v>
      </c>
      <c r="E132" s="53">
        <f t="shared" si="24"/>
        <v>68149.63</v>
      </c>
      <c r="F132" s="61"/>
      <c r="G132" s="53">
        <f t="shared" si="25"/>
        <v>68149.63</v>
      </c>
      <c r="H132" s="61"/>
      <c r="I132" s="61"/>
      <c r="J132" s="61"/>
      <c r="K132" s="61"/>
      <c r="L132" s="61"/>
      <c r="M132" s="61"/>
      <c r="N132" s="61"/>
      <c r="O132" s="61">
        <v>68149.63</v>
      </c>
      <c r="P132" s="61"/>
      <c r="Q132" s="61"/>
      <c r="R132" s="62"/>
      <c r="S132" s="49"/>
    </row>
    <row r="133" spans="2:19" ht="19.5" customHeight="1" x14ac:dyDescent="0.2">
      <c r="B133" s="58" t="s">
        <v>351</v>
      </c>
      <c r="C133" s="59" t="s">
        <v>352</v>
      </c>
      <c r="D133" s="60" t="s">
        <v>353</v>
      </c>
      <c r="E133" s="53">
        <f t="shared" si="24"/>
        <v>0</v>
      </c>
      <c r="F133" s="61"/>
      <c r="G133" s="53">
        <f t="shared" si="25"/>
        <v>0</v>
      </c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2"/>
      <c r="S133" s="49"/>
    </row>
    <row r="134" spans="2:19" ht="22.5" customHeight="1" x14ac:dyDescent="0.2">
      <c r="B134" s="55" t="s">
        <v>354</v>
      </c>
      <c r="C134" s="56" t="s">
        <v>355</v>
      </c>
      <c r="D134" s="57" t="s">
        <v>356</v>
      </c>
      <c r="E134" s="53">
        <f t="shared" si="24"/>
        <v>583496287.83999991</v>
      </c>
      <c r="F134" s="53">
        <f>F135+F136+F137+F138+F139+F140+F141+F145+F146+F147+F148</f>
        <v>0</v>
      </c>
      <c r="G134" s="53">
        <f t="shared" si="25"/>
        <v>583496287.83999991</v>
      </c>
      <c r="H134" s="53">
        <f t="shared" ref="H134:R134" si="28">H135+H136+H137+H138+H139+H140+H141+H145+H146+H147+H148</f>
        <v>0</v>
      </c>
      <c r="I134" s="53">
        <f t="shared" si="28"/>
        <v>0</v>
      </c>
      <c r="J134" s="53">
        <f t="shared" si="28"/>
        <v>0</v>
      </c>
      <c r="K134" s="53">
        <f t="shared" si="28"/>
        <v>0</v>
      </c>
      <c r="L134" s="53">
        <f t="shared" si="28"/>
        <v>0</v>
      </c>
      <c r="M134" s="53">
        <f t="shared" si="28"/>
        <v>0</v>
      </c>
      <c r="N134" s="53">
        <f t="shared" si="28"/>
        <v>0</v>
      </c>
      <c r="O134" s="53">
        <f t="shared" si="28"/>
        <v>531734268.03999996</v>
      </c>
      <c r="P134" s="53">
        <f t="shared" si="28"/>
        <v>51762019.800000004</v>
      </c>
      <c r="Q134" s="53">
        <f t="shared" si="28"/>
        <v>0</v>
      </c>
      <c r="R134" s="54">
        <f t="shared" si="28"/>
        <v>0</v>
      </c>
      <c r="S134" s="49"/>
    </row>
    <row r="135" spans="2:19" ht="45" customHeight="1" x14ac:dyDescent="0.2">
      <c r="B135" s="58" t="s">
        <v>357</v>
      </c>
      <c r="C135" s="59" t="s">
        <v>358</v>
      </c>
      <c r="D135" s="60" t="s">
        <v>359</v>
      </c>
      <c r="E135" s="53">
        <f t="shared" si="24"/>
        <v>569545903.37</v>
      </c>
      <c r="F135" s="61"/>
      <c r="G135" s="53">
        <f t="shared" si="25"/>
        <v>569545903.37</v>
      </c>
      <c r="H135" s="61"/>
      <c r="I135" s="61"/>
      <c r="J135" s="61"/>
      <c r="K135" s="61"/>
      <c r="L135" s="61"/>
      <c r="M135" s="61"/>
      <c r="N135" s="61"/>
      <c r="O135" s="61">
        <v>525989079.49000001</v>
      </c>
      <c r="P135" s="61">
        <v>43556823.880000003</v>
      </c>
      <c r="Q135" s="61"/>
      <c r="R135" s="62"/>
      <c r="S135" s="49"/>
    </row>
    <row r="136" spans="2:19" ht="33.75" customHeight="1" x14ac:dyDescent="0.2">
      <c r="B136" s="58" t="s">
        <v>360</v>
      </c>
      <c r="C136" s="59" t="s">
        <v>361</v>
      </c>
      <c r="D136" s="60" t="s">
        <v>362</v>
      </c>
      <c r="E136" s="53">
        <f t="shared" si="24"/>
        <v>2397031.27</v>
      </c>
      <c r="F136" s="61"/>
      <c r="G136" s="53">
        <f t="shared" si="25"/>
        <v>2397031.27</v>
      </c>
      <c r="H136" s="61"/>
      <c r="I136" s="61"/>
      <c r="J136" s="61"/>
      <c r="K136" s="61"/>
      <c r="L136" s="61"/>
      <c r="M136" s="61"/>
      <c r="N136" s="61"/>
      <c r="O136" s="61">
        <v>2397031.27</v>
      </c>
      <c r="P136" s="61"/>
      <c r="Q136" s="61"/>
      <c r="R136" s="62"/>
      <c r="S136" s="49"/>
    </row>
    <row r="137" spans="2:19" ht="45" customHeight="1" x14ac:dyDescent="0.2">
      <c r="B137" s="58" t="s">
        <v>363</v>
      </c>
      <c r="C137" s="59" t="s">
        <v>364</v>
      </c>
      <c r="D137" s="60" t="s">
        <v>365</v>
      </c>
      <c r="E137" s="53">
        <f t="shared" si="24"/>
        <v>0</v>
      </c>
      <c r="F137" s="61"/>
      <c r="G137" s="53">
        <f t="shared" si="25"/>
        <v>0</v>
      </c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2"/>
      <c r="S137" s="49"/>
    </row>
    <row r="138" spans="2:19" ht="33.75" customHeight="1" x14ac:dyDescent="0.2">
      <c r="B138" s="58" t="s">
        <v>366</v>
      </c>
      <c r="C138" s="59" t="s">
        <v>367</v>
      </c>
      <c r="D138" s="60" t="s">
        <v>368</v>
      </c>
      <c r="E138" s="53">
        <f t="shared" si="24"/>
        <v>0</v>
      </c>
      <c r="F138" s="61"/>
      <c r="G138" s="53">
        <f t="shared" si="25"/>
        <v>0</v>
      </c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2"/>
      <c r="S138" s="49"/>
    </row>
    <row r="139" spans="2:19" ht="45" customHeight="1" x14ac:dyDescent="0.2">
      <c r="B139" s="58" t="s">
        <v>369</v>
      </c>
      <c r="C139" s="59" t="s">
        <v>370</v>
      </c>
      <c r="D139" s="60" t="s">
        <v>371</v>
      </c>
      <c r="E139" s="53">
        <f t="shared" si="24"/>
        <v>2417148.5</v>
      </c>
      <c r="F139" s="61"/>
      <c r="G139" s="53">
        <f t="shared" si="25"/>
        <v>2417148.5</v>
      </c>
      <c r="H139" s="61"/>
      <c r="I139" s="61"/>
      <c r="J139" s="61"/>
      <c r="K139" s="61"/>
      <c r="L139" s="61"/>
      <c r="M139" s="61"/>
      <c r="N139" s="61"/>
      <c r="O139" s="61">
        <v>2417148.5</v>
      </c>
      <c r="P139" s="61"/>
      <c r="Q139" s="61"/>
      <c r="R139" s="62"/>
      <c r="S139" s="49"/>
    </row>
    <row r="140" spans="2:19" ht="45" customHeight="1" x14ac:dyDescent="0.2">
      <c r="B140" s="58" t="s">
        <v>372</v>
      </c>
      <c r="C140" s="59" t="s">
        <v>373</v>
      </c>
      <c r="D140" s="60" t="s">
        <v>374</v>
      </c>
      <c r="E140" s="53">
        <f t="shared" si="24"/>
        <v>9136204.6999999993</v>
      </c>
      <c r="F140" s="61"/>
      <c r="G140" s="53">
        <f t="shared" si="25"/>
        <v>9136204.6999999993</v>
      </c>
      <c r="H140" s="61"/>
      <c r="I140" s="61"/>
      <c r="J140" s="61"/>
      <c r="K140" s="61"/>
      <c r="L140" s="61"/>
      <c r="M140" s="61"/>
      <c r="N140" s="61"/>
      <c r="O140" s="61">
        <v>931008.78</v>
      </c>
      <c r="P140" s="61">
        <v>8205195.9199999999</v>
      </c>
      <c r="Q140" s="61"/>
      <c r="R140" s="62"/>
      <c r="S140" s="49"/>
    </row>
    <row r="141" spans="2:19" ht="34.5" customHeight="1" x14ac:dyDescent="0.2">
      <c r="B141" s="58" t="s">
        <v>375</v>
      </c>
      <c r="C141" s="63" t="s">
        <v>376</v>
      </c>
      <c r="D141" s="64" t="s">
        <v>377</v>
      </c>
      <c r="E141" s="65">
        <f t="shared" si="24"/>
        <v>0</v>
      </c>
      <c r="F141" s="66"/>
      <c r="G141" s="65">
        <f t="shared" si="25"/>
        <v>0</v>
      </c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7"/>
      <c r="S141" s="49"/>
    </row>
    <row r="142" spans="2:19" ht="11.25" customHeight="1" x14ac:dyDescent="0.2">
      <c r="B142" s="68"/>
      <c r="C142" s="69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98" t="s">
        <v>378</v>
      </c>
    </row>
    <row r="143" spans="2:19" ht="135" customHeight="1" x14ac:dyDescent="0.2">
      <c r="B143" s="38" t="s">
        <v>26</v>
      </c>
      <c r="C143" s="39" t="s">
        <v>27</v>
      </c>
      <c r="D143" s="39" t="s">
        <v>28</v>
      </c>
      <c r="E143" s="39" t="s">
        <v>29</v>
      </c>
      <c r="F143" s="39" t="s">
        <v>30</v>
      </c>
      <c r="G143" s="39" t="s">
        <v>31</v>
      </c>
      <c r="H143" s="39" t="s">
        <v>32</v>
      </c>
      <c r="I143" s="40" t="s">
        <v>33</v>
      </c>
      <c r="J143" s="39" t="s">
        <v>34</v>
      </c>
      <c r="K143" s="39" t="s">
        <v>35</v>
      </c>
      <c r="L143" s="39" t="s">
        <v>36</v>
      </c>
      <c r="M143" s="39" t="s">
        <v>37</v>
      </c>
      <c r="N143" s="39" t="s">
        <v>38</v>
      </c>
      <c r="O143" s="39" t="s">
        <v>39</v>
      </c>
      <c r="P143" s="39" t="s">
        <v>40</v>
      </c>
      <c r="Q143" s="39" t="s">
        <v>41</v>
      </c>
      <c r="R143" s="41" t="s">
        <v>42</v>
      </c>
    </row>
    <row r="144" spans="2:19" ht="12" customHeight="1" x14ac:dyDescent="0.2">
      <c r="B144" s="71">
        <v>1</v>
      </c>
      <c r="C144" s="42">
        <v>2</v>
      </c>
      <c r="D144" s="42">
        <v>3</v>
      </c>
      <c r="E144" s="42">
        <v>4</v>
      </c>
      <c r="F144" s="42">
        <v>5</v>
      </c>
      <c r="G144" s="42">
        <v>6</v>
      </c>
      <c r="H144" s="42">
        <v>7</v>
      </c>
      <c r="I144" s="42">
        <v>8</v>
      </c>
      <c r="J144" s="42">
        <v>9</v>
      </c>
      <c r="K144" s="42">
        <v>10</v>
      </c>
      <c r="L144" s="42">
        <v>11</v>
      </c>
      <c r="M144" s="42">
        <v>12</v>
      </c>
      <c r="N144" s="42">
        <v>13</v>
      </c>
      <c r="O144" s="42">
        <v>14</v>
      </c>
      <c r="P144" s="42">
        <v>15</v>
      </c>
      <c r="Q144" s="42">
        <v>16</v>
      </c>
      <c r="R144" s="43">
        <v>17</v>
      </c>
    </row>
    <row r="145" spans="2:19" ht="45" customHeight="1" x14ac:dyDescent="0.2">
      <c r="B145" s="58" t="s">
        <v>379</v>
      </c>
      <c r="C145" s="79" t="s">
        <v>380</v>
      </c>
      <c r="D145" s="80" t="s">
        <v>381</v>
      </c>
      <c r="E145" s="74">
        <f t="shared" ref="E145:E168" si="29">G145+R145-F145</f>
        <v>0</v>
      </c>
      <c r="F145" s="75"/>
      <c r="G145" s="74">
        <f>I145+J145+K145+L145+M145+N145+O145+P145+Q145-H145</f>
        <v>0</v>
      </c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6"/>
      <c r="S145" s="49"/>
    </row>
    <row r="146" spans="2:19" ht="33.75" customHeight="1" x14ac:dyDescent="0.2">
      <c r="B146" s="58" t="s">
        <v>382</v>
      </c>
      <c r="C146" s="59" t="s">
        <v>383</v>
      </c>
      <c r="D146" s="60" t="s">
        <v>384</v>
      </c>
      <c r="E146" s="53">
        <f t="shared" si="29"/>
        <v>0</v>
      </c>
      <c r="F146" s="61"/>
      <c r="G146" s="53">
        <f t="shared" ref="G146:G168" si="30">I146+J146+K146+M146+L146+N146+O146+P146+Q146-H146</f>
        <v>0</v>
      </c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2"/>
      <c r="S146" s="49"/>
    </row>
    <row r="147" spans="2:19" ht="45" customHeight="1" x14ac:dyDescent="0.2">
      <c r="B147" s="58" t="s">
        <v>385</v>
      </c>
      <c r="C147" s="59" t="s">
        <v>386</v>
      </c>
      <c r="D147" s="60" t="s">
        <v>387</v>
      </c>
      <c r="E147" s="53">
        <f t="shared" si="29"/>
        <v>0</v>
      </c>
      <c r="F147" s="61"/>
      <c r="G147" s="53">
        <f t="shared" si="30"/>
        <v>0</v>
      </c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2"/>
      <c r="S147" s="49"/>
    </row>
    <row r="148" spans="2:19" ht="37.5" customHeight="1" x14ac:dyDescent="0.2">
      <c r="B148" s="58" t="s">
        <v>388</v>
      </c>
      <c r="C148" s="59" t="s">
        <v>389</v>
      </c>
      <c r="D148" s="60" t="s">
        <v>390</v>
      </c>
      <c r="E148" s="53">
        <f t="shared" si="29"/>
        <v>0</v>
      </c>
      <c r="F148" s="61"/>
      <c r="G148" s="53">
        <f t="shared" si="30"/>
        <v>0</v>
      </c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2"/>
      <c r="S148" s="49"/>
    </row>
    <row r="149" spans="2:19" ht="19.5" customHeight="1" x14ac:dyDescent="0.2">
      <c r="B149" s="55" t="s">
        <v>391</v>
      </c>
      <c r="C149" s="56" t="s">
        <v>392</v>
      </c>
      <c r="D149" s="57" t="s">
        <v>393</v>
      </c>
      <c r="E149" s="53">
        <f t="shared" si="29"/>
        <v>0</v>
      </c>
      <c r="F149" s="53">
        <f>F150+F151+F152+F153+F154+F155</f>
        <v>0</v>
      </c>
      <c r="G149" s="53">
        <f t="shared" si="30"/>
        <v>0</v>
      </c>
      <c r="H149" s="53">
        <f t="shared" ref="H149:R149" si="31">H150+H151+H152+H153+H154+H155</f>
        <v>50293841.390000001</v>
      </c>
      <c r="I149" s="53">
        <f t="shared" si="31"/>
        <v>0</v>
      </c>
      <c r="J149" s="53">
        <f t="shared" si="31"/>
        <v>0</v>
      </c>
      <c r="K149" s="53">
        <f t="shared" si="31"/>
        <v>0</v>
      </c>
      <c r="L149" s="53">
        <f t="shared" si="31"/>
        <v>0</v>
      </c>
      <c r="M149" s="53">
        <f t="shared" si="31"/>
        <v>0</v>
      </c>
      <c r="N149" s="53">
        <f t="shared" si="31"/>
        <v>0</v>
      </c>
      <c r="O149" s="53">
        <f t="shared" si="31"/>
        <v>48951417.329999998</v>
      </c>
      <c r="P149" s="53">
        <f t="shared" si="31"/>
        <v>761118.06</v>
      </c>
      <c r="Q149" s="53">
        <f t="shared" si="31"/>
        <v>581306</v>
      </c>
      <c r="R149" s="54">
        <f t="shared" si="31"/>
        <v>0</v>
      </c>
      <c r="S149" s="49"/>
    </row>
    <row r="150" spans="2:19" ht="45" customHeight="1" x14ac:dyDescent="0.2">
      <c r="B150" s="58" t="s">
        <v>394</v>
      </c>
      <c r="C150" s="59" t="s">
        <v>395</v>
      </c>
      <c r="D150" s="60" t="s">
        <v>396</v>
      </c>
      <c r="E150" s="53">
        <f t="shared" si="29"/>
        <v>0</v>
      </c>
      <c r="F150" s="61"/>
      <c r="G150" s="53">
        <f t="shared" si="30"/>
        <v>0</v>
      </c>
      <c r="H150" s="61">
        <v>50293841.390000001</v>
      </c>
      <c r="I150" s="61"/>
      <c r="J150" s="61"/>
      <c r="K150" s="61"/>
      <c r="L150" s="61"/>
      <c r="M150" s="61"/>
      <c r="N150" s="61"/>
      <c r="O150" s="61">
        <v>48951417.329999998</v>
      </c>
      <c r="P150" s="61">
        <v>761118.06</v>
      </c>
      <c r="Q150" s="61">
        <v>581306</v>
      </c>
      <c r="R150" s="62"/>
      <c r="S150" s="49"/>
    </row>
    <row r="151" spans="2:19" ht="33.75" customHeight="1" x14ac:dyDescent="0.2">
      <c r="B151" s="58" t="s">
        <v>397</v>
      </c>
      <c r="C151" s="59" t="s">
        <v>398</v>
      </c>
      <c r="D151" s="60" t="s">
        <v>399</v>
      </c>
      <c r="E151" s="53">
        <f t="shared" si="29"/>
        <v>0</v>
      </c>
      <c r="F151" s="61"/>
      <c r="G151" s="53">
        <f t="shared" si="30"/>
        <v>0</v>
      </c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2"/>
      <c r="S151" s="49"/>
    </row>
    <row r="152" spans="2:19" ht="19.5" customHeight="1" x14ac:dyDescent="0.2">
      <c r="B152" s="58" t="s">
        <v>400</v>
      </c>
      <c r="C152" s="59" t="s">
        <v>401</v>
      </c>
      <c r="D152" s="60" t="s">
        <v>402</v>
      </c>
      <c r="E152" s="53">
        <f t="shared" si="29"/>
        <v>0</v>
      </c>
      <c r="F152" s="61"/>
      <c r="G152" s="53">
        <f t="shared" si="30"/>
        <v>0</v>
      </c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2"/>
      <c r="S152" s="49"/>
    </row>
    <row r="153" spans="2:19" ht="33.75" customHeight="1" x14ac:dyDescent="0.2">
      <c r="B153" s="58" t="s">
        <v>403</v>
      </c>
      <c r="C153" s="59" t="s">
        <v>404</v>
      </c>
      <c r="D153" s="60" t="s">
        <v>405</v>
      </c>
      <c r="E153" s="53">
        <f t="shared" si="29"/>
        <v>0</v>
      </c>
      <c r="F153" s="61"/>
      <c r="G153" s="53">
        <f t="shared" si="30"/>
        <v>0</v>
      </c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2"/>
      <c r="S153" s="49"/>
    </row>
    <row r="154" spans="2:19" ht="33.75" customHeight="1" x14ac:dyDescent="0.2">
      <c r="B154" s="58" t="s">
        <v>406</v>
      </c>
      <c r="C154" s="59" t="s">
        <v>407</v>
      </c>
      <c r="D154" s="60" t="s">
        <v>408</v>
      </c>
      <c r="E154" s="53">
        <f t="shared" si="29"/>
        <v>0</v>
      </c>
      <c r="F154" s="61"/>
      <c r="G154" s="53">
        <f t="shared" si="30"/>
        <v>0</v>
      </c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2"/>
      <c r="S154" s="49"/>
    </row>
    <row r="155" spans="2:19" ht="22.5" customHeight="1" x14ac:dyDescent="0.2">
      <c r="B155" s="58" t="s">
        <v>409</v>
      </c>
      <c r="C155" s="59" t="s">
        <v>410</v>
      </c>
      <c r="D155" s="60" t="s">
        <v>411</v>
      </c>
      <c r="E155" s="53">
        <f t="shared" si="29"/>
        <v>0</v>
      </c>
      <c r="F155" s="61"/>
      <c r="G155" s="53">
        <f t="shared" si="30"/>
        <v>0</v>
      </c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2"/>
      <c r="S155" s="49"/>
    </row>
    <row r="156" spans="2:19" ht="19.5" customHeight="1" x14ac:dyDescent="0.2">
      <c r="B156" s="55" t="s">
        <v>412</v>
      </c>
      <c r="C156" s="56" t="s">
        <v>413</v>
      </c>
      <c r="D156" s="57" t="s">
        <v>414</v>
      </c>
      <c r="E156" s="53">
        <f t="shared" si="29"/>
        <v>25362571.099999998</v>
      </c>
      <c r="F156" s="53">
        <f>F157+F158+F159+F160+F161+F162+F163</f>
        <v>0</v>
      </c>
      <c r="G156" s="53">
        <f t="shared" si="30"/>
        <v>25362571.099999998</v>
      </c>
      <c r="H156" s="53">
        <f t="shared" ref="H156:R156" si="32">H157+H158+H159+H160+H161+H162+H163</f>
        <v>0</v>
      </c>
      <c r="I156" s="53">
        <f t="shared" si="32"/>
        <v>0</v>
      </c>
      <c r="J156" s="53">
        <f t="shared" si="32"/>
        <v>0</v>
      </c>
      <c r="K156" s="53">
        <f t="shared" si="32"/>
        <v>0</v>
      </c>
      <c r="L156" s="53">
        <f t="shared" si="32"/>
        <v>0</v>
      </c>
      <c r="M156" s="53">
        <f t="shared" si="32"/>
        <v>0</v>
      </c>
      <c r="N156" s="53">
        <f t="shared" si="32"/>
        <v>0</v>
      </c>
      <c r="O156" s="53">
        <f t="shared" si="32"/>
        <v>24169103.27</v>
      </c>
      <c r="P156" s="53">
        <f t="shared" si="32"/>
        <v>616024.42999999993</v>
      </c>
      <c r="Q156" s="53">
        <f t="shared" si="32"/>
        <v>577443.4</v>
      </c>
      <c r="R156" s="54">
        <f t="shared" si="32"/>
        <v>0</v>
      </c>
      <c r="S156" s="49"/>
    </row>
    <row r="157" spans="2:19" ht="33.75" customHeight="1" x14ac:dyDescent="0.2">
      <c r="B157" s="58" t="s">
        <v>415</v>
      </c>
      <c r="C157" s="59" t="s">
        <v>416</v>
      </c>
      <c r="D157" s="60" t="s">
        <v>417</v>
      </c>
      <c r="E157" s="53">
        <f t="shared" si="29"/>
        <v>0</v>
      </c>
      <c r="F157" s="61"/>
      <c r="G157" s="53">
        <f t="shared" si="30"/>
        <v>0</v>
      </c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2"/>
      <c r="S157" s="49"/>
    </row>
    <row r="158" spans="2:19" ht="22.5" customHeight="1" x14ac:dyDescent="0.2">
      <c r="B158" s="58" t="s">
        <v>418</v>
      </c>
      <c r="C158" s="59" t="s">
        <v>419</v>
      </c>
      <c r="D158" s="60" t="s">
        <v>420</v>
      </c>
      <c r="E158" s="53">
        <f t="shared" si="29"/>
        <v>16634012.65</v>
      </c>
      <c r="F158" s="61"/>
      <c r="G158" s="53">
        <f t="shared" si="30"/>
        <v>16634012.65</v>
      </c>
      <c r="H158" s="61"/>
      <c r="I158" s="61"/>
      <c r="J158" s="61"/>
      <c r="K158" s="61"/>
      <c r="L158" s="61"/>
      <c r="M158" s="61"/>
      <c r="N158" s="61"/>
      <c r="O158" s="61">
        <v>16634012.65</v>
      </c>
      <c r="P158" s="61"/>
      <c r="Q158" s="61"/>
      <c r="R158" s="62"/>
      <c r="S158" s="49"/>
    </row>
    <row r="159" spans="2:19" ht="22.5" customHeight="1" x14ac:dyDescent="0.2">
      <c r="B159" s="58" t="s">
        <v>421</v>
      </c>
      <c r="C159" s="59" t="s">
        <v>422</v>
      </c>
      <c r="D159" s="60" t="s">
        <v>423</v>
      </c>
      <c r="E159" s="53">
        <f t="shared" si="29"/>
        <v>4291300</v>
      </c>
      <c r="F159" s="61"/>
      <c r="G159" s="53">
        <f t="shared" si="30"/>
        <v>4291300</v>
      </c>
      <c r="H159" s="61"/>
      <c r="I159" s="61"/>
      <c r="J159" s="61"/>
      <c r="K159" s="61"/>
      <c r="L159" s="61"/>
      <c r="M159" s="61"/>
      <c r="N159" s="61"/>
      <c r="O159" s="61">
        <v>4291300</v>
      </c>
      <c r="P159" s="61"/>
      <c r="Q159" s="61"/>
      <c r="R159" s="62"/>
      <c r="S159" s="49"/>
    </row>
    <row r="160" spans="2:19" ht="29.25" customHeight="1" x14ac:dyDescent="0.2">
      <c r="B160" s="58" t="s">
        <v>424</v>
      </c>
      <c r="C160" s="59" t="s">
        <v>425</v>
      </c>
      <c r="D160" s="60" t="s">
        <v>426</v>
      </c>
      <c r="E160" s="53">
        <f t="shared" si="29"/>
        <v>3958915.6500000004</v>
      </c>
      <c r="F160" s="61"/>
      <c r="G160" s="53">
        <f t="shared" si="30"/>
        <v>3958915.6500000004</v>
      </c>
      <c r="H160" s="61"/>
      <c r="I160" s="61"/>
      <c r="J160" s="61"/>
      <c r="K160" s="61"/>
      <c r="L160" s="61"/>
      <c r="M160" s="61"/>
      <c r="N160" s="61"/>
      <c r="O160" s="61">
        <v>3055316.45</v>
      </c>
      <c r="P160" s="61">
        <v>576400.43999999994</v>
      </c>
      <c r="Q160" s="61">
        <v>327198.76</v>
      </c>
      <c r="R160" s="62"/>
      <c r="S160" s="49"/>
    </row>
    <row r="161" spans="2:19" ht="33.75" customHeight="1" x14ac:dyDescent="0.2">
      <c r="B161" s="58" t="s">
        <v>427</v>
      </c>
      <c r="C161" s="59" t="s">
        <v>428</v>
      </c>
      <c r="D161" s="60" t="s">
        <v>429</v>
      </c>
      <c r="E161" s="53">
        <f t="shared" si="29"/>
        <v>0</v>
      </c>
      <c r="F161" s="61"/>
      <c r="G161" s="53">
        <f t="shared" si="30"/>
        <v>0</v>
      </c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2"/>
      <c r="S161" s="49"/>
    </row>
    <row r="162" spans="2:19" ht="22.5" customHeight="1" x14ac:dyDescent="0.2">
      <c r="B162" s="58" t="s">
        <v>430</v>
      </c>
      <c r="C162" s="59" t="s">
        <v>431</v>
      </c>
      <c r="D162" s="60" t="s">
        <v>432</v>
      </c>
      <c r="E162" s="53">
        <f t="shared" si="29"/>
        <v>478342.80000000005</v>
      </c>
      <c r="F162" s="61"/>
      <c r="G162" s="53">
        <f t="shared" si="30"/>
        <v>478342.80000000005</v>
      </c>
      <c r="H162" s="61"/>
      <c r="I162" s="61"/>
      <c r="J162" s="61"/>
      <c r="K162" s="61"/>
      <c r="L162" s="61"/>
      <c r="M162" s="61"/>
      <c r="N162" s="61"/>
      <c r="O162" s="61">
        <v>188474.17</v>
      </c>
      <c r="P162" s="61">
        <v>39623.99</v>
      </c>
      <c r="Q162" s="61">
        <v>250244.64</v>
      </c>
      <c r="R162" s="62"/>
      <c r="S162" s="49"/>
    </row>
    <row r="163" spans="2:19" ht="22.5" customHeight="1" x14ac:dyDescent="0.2">
      <c r="B163" s="58" t="s">
        <v>433</v>
      </c>
      <c r="C163" s="59" t="s">
        <v>434</v>
      </c>
      <c r="D163" s="60" t="s">
        <v>435</v>
      </c>
      <c r="E163" s="53">
        <f t="shared" si="29"/>
        <v>0</v>
      </c>
      <c r="F163" s="61"/>
      <c r="G163" s="53">
        <f t="shared" si="30"/>
        <v>0</v>
      </c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2"/>
      <c r="S163" s="49"/>
    </row>
    <row r="164" spans="2:19" ht="19.5" customHeight="1" x14ac:dyDescent="0.2">
      <c r="B164" s="55" t="s">
        <v>436</v>
      </c>
      <c r="C164" s="56" t="s">
        <v>437</v>
      </c>
      <c r="D164" s="57" t="s">
        <v>438</v>
      </c>
      <c r="E164" s="53">
        <f t="shared" si="29"/>
        <v>0</v>
      </c>
      <c r="F164" s="53">
        <f>F165</f>
        <v>0</v>
      </c>
      <c r="G164" s="53">
        <f t="shared" si="30"/>
        <v>0</v>
      </c>
      <c r="H164" s="53">
        <f t="shared" ref="H164:R164" si="33">H165</f>
        <v>0</v>
      </c>
      <c r="I164" s="53">
        <f t="shared" si="33"/>
        <v>0</v>
      </c>
      <c r="J164" s="53">
        <f t="shared" si="33"/>
        <v>0</v>
      </c>
      <c r="K164" s="53">
        <f t="shared" si="33"/>
        <v>0</v>
      </c>
      <c r="L164" s="53">
        <f t="shared" si="33"/>
        <v>0</v>
      </c>
      <c r="M164" s="53">
        <f t="shared" si="33"/>
        <v>0</v>
      </c>
      <c r="N164" s="53">
        <f t="shared" si="33"/>
        <v>0</v>
      </c>
      <c r="O164" s="53">
        <f t="shared" si="33"/>
        <v>0</v>
      </c>
      <c r="P164" s="53">
        <f t="shared" si="33"/>
        <v>0</v>
      </c>
      <c r="Q164" s="53">
        <f t="shared" si="33"/>
        <v>0</v>
      </c>
      <c r="R164" s="54">
        <f t="shared" si="33"/>
        <v>0</v>
      </c>
      <c r="S164" s="49"/>
    </row>
    <row r="165" spans="2:19" ht="33.75" customHeight="1" x14ac:dyDescent="0.2">
      <c r="B165" s="58" t="s">
        <v>439</v>
      </c>
      <c r="C165" s="59" t="s">
        <v>440</v>
      </c>
      <c r="D165" s="60" t="s">
        <v>441</v>
      </c>
      <c r="E165" s="53">
        <f t="shared" si="29"/>
        <v>0</v>
      </c>
      <c r="F165" s="61"/>
      <c r="G165" s="53">
        <f t="shared" si="30"/>
        <v>0</v>
      </c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2"/>
      <c r="S165" s="49"/>
    </row>
    <row r="166" spans="2:19" ht="22.5" customHeight="1" x14ac:dyDescent="0.2">
      <c r="B166" s="55" t="s">
        <v>442</v>
      </c>
      <c r="C166" s="56" t="s">
        <v>443</v>
      </c>
      <c r="D166" s="57" t="s">
        <v>444</v>
      </c>
      <c r="E166" s="53">
        <f t="shared" si="29"/>
        <v>0</v>
      </c>
      <c r="F166" s="61"/>
      <c r="G166" s="53">
        <f t="shared" si="30"/>
        <v>0</v>
      </c>
      <c r="H166" s="61"/>
      <c r="I166" s="61"/>
      <c r="J166" s="61"/>
      <c r="K166" s="61"/>
      <c r="L166" s="61"/>
      <c r="M166" s="61"/>
      <c r="N166" s="61"/>
      <c r="O166" s="61">
        <v>0</v>
      </c>
      <c r="P166" s="61">
        <v>0</v>
      </c>
      <c r="Q166" s="61">
        <v>0</v>
      </c>
      <c r="R166" s="62"/>
      <c r="S166" s="49"/>
    </row>
    <row r="167" spans="2:19" ht="45" customHeight="1" x14ac:dyDescent="0.2">
      <c r="B167" s="58" t="s">
        <v>445</v>
      </c>
      <c r="C167" s="59" t="s">
        <v>446</v>
      </c>
      <c r="D167" s="60" t="s">
        <v>447</v>
      </c>
      <c r="E167" s="53">
        <f t="shared" si="29"/>
        <v>0</v>
      </c>
      <c r="F167" s="61"/>
      <c r="G167" s="53">
        <f t="shared" si="30"/>
        <v>0</v>
      </c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2"/>
      <c r="S167" s="49"/>
    </row>
    <row r="168" spans="2:19" ht="34.5" customHeight="1" x14ac:dyDescent="0.2">
      <c r="B168" s="58" t="s">
        <v>448</v>
      </c>
      <c r="C168" s="63" t="s">
        <v>449</v>
      </c>
      <c r="D168" s="64" t="s">
        <v>450</v>
      </c>
      <c r="E168" s="65">
        <f t="shared" si="29"/>
        <v>0</v>
      </c>
      <c r="F168" s="66"/>
      <c r="G168" s="65">
        <f t="shared" si="30"/>
        <v>0</v>
      </c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7"/>
      <c r="S168" s="49"/>
    </row>
    <row r="169" spans="2:19" ht="12.75" customHeight="1" x14ac:dyDescent="0.2">
      <c r="B169" s="68"/>
      <c r="C169" s="69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70" t="s">
        <v>451</v>
      </c>
    </row>
    <row r="170" spans="2:19" ht="135" customHeight="1" x14ac:dyDescent="0.2">
      <c r="B170" s="38" t="s">
        <v>26</v>
      </c>
      <c r="C170" s="39" t="s">
        <v>27</v>
      </c>
      <c r="D170" s="39" t="s">
        <v>28</v>
      </c>
      <c r="E170" s="39" t="s">
        <v>29</v>
      </c>
      <c r="F170" s="39" t="s">
        <v>30</v>
      </c>
      <c r="G170" s="39" t="s">
        <v>31</v>
      </c>
      <c r="H170" s="39" t="s">
        <v>32</v>
      </c>
      <c r="I170" s="40" t="s">
        <v>33</v>
      </c>
      <c r="J170" s="39" t="s">
        <v>34</v>
      </c>
      <c r="K170" s="39" t="s">
        <v>35</v>
      </c>
      <c r="L170" s="39" t="s">
        <v>36</v>
      </c>
      <c r="M170" s="39" t="s">
        <v>37</v>
      </c>
      <c r="N170" s="39" t="s">
        <v>38</v>
      </c>
      <c r="O170" s="39" t="s">
        <v>39</v>
      </c>
      <c r="P170" s="39" t="s">
        <v>40</v>
      </c>
      <c r="Q170" s="39" t="s">
        <v>41</v>
      </c>
      <c r="R170" s="41" t="s">
        <v>42</v>
      </c>
    </row>
    <row r="171" spans="2:19" ht="12" customHeight="1" x14ac:dyDescent="0.2">
      <c r="B171" s="71">
        <v>1</v>
      </c>
      <c r="C171" s="42">
        <v>2</v>
      </c>
      <c r="D171" s="42">
        <v>3</v>
      </c>
      <c r="E171" s="42">
        <v>4</v>
      </c>
      <c r="F171" s="42">
        <v>5</v>
      </c>
      <c r="G171" s="42">
        <v>6</v>
      </c>
      <c r="H171" s="42">
        <v>7</v>
      </c>
      <c r="I171" s="42">
        <v>8</v>
      </c>
      <c r="J171" s="42">
        <v>9</v>
      </c>
      <c r="K171" s="42">
        <v>10</v>
      </c>
      <c r="L171" s="42">
        <v>11</v>
      </c>
      <c r="M171" s="42">
        <v>12</v>
      </c>
      <c r="N171" s="42">
        <v>13</v>
      </c>
      <c r="O171" s="42">
        <v>14</v>
      </c>
      <c r="P171" s="42">
        <v>15</v>
      </c>
      <c r="Q171" s="42">
        <v>16</v>
      </c>
      <c r="R171" s="43">
        <v>17</v>
      </c>
    </row>
    <row r="172" spans="2:19" ht="43.5" customHeight="1" x14ac:dyDescent="0.2">
      <c r="B172" s="58" t="s">
        <v>452</v>
      </c>
      <c r="C172" s="79" t="s">
        <v>453</v>
      </c>
      <c r="D172" s="80" t="s">
        <v>454</v>
      </c>
      <c r="E172" s="74">
        <f t="shared" ref="E172:E202" si="34">G172+R172-F172</f>
        <v>0</v>
      </c>
      <c r="F172" s="75"/>
      <c r="G172" s="74">
        <f>I172+J172+K172+M172+L172+N172+O172+P172+Q172-H172</f>
        <v>0</v>
      </c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6"/>
      <c r="S172" s="49"/>
    </row>
    <row r="173" spans="2:19" ht="33" customHeight="1" x14ac:dyDescent="0.2">
      <c r="B173" s="58" t="s">
        <v>455</v>
      </c>
      <c r="C173" s="59" t="s">
        <v>456</v>
      </c>
      <c r="D173" s="60" t="s">
        <v>457</v>
      </c>
      <c r="E173" s="53">
        <f t="shared" si="34"/>
        <v>0</v>
      </c>
      <c r="F173" s="61"/>
      <c r="G173" s="53">
        <f t="shared" ref="G173:G202" si="35">I173+J173+K173+L173+M173+N173+O173+P173+Q173-H173</f>
        <v>0</v>
      </c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2"/>
      <c r="S173" s="49"/>
    </row>
    <row r="174" spans="2:19" ht="45" customHeight="1" x14ac:dyDescent="0.2">
      <c r="B174" s="58" t="s">
        <v>458</v>
      </c>
      <c r="C174" s="59" t="s">
        <v>459</v>
      </c>
      <c r="D174" s="60" t="s">
        <v>460</v>
      </c>
      <c r="E174" s="53">
        <f t="shared" si="34"/>
        <v>0</v>
      </c>
      <c r="F174" s="61"/>
      <c r="G174" s="53">
        <f t="shared" si="35"/>
        <v>0</v>
      </c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2"/>
      <c r="S174" s="49"/>
    </row>
    <row r="175" spans="2:19" ht="44.25" customHeight="1" x14ac:dyDescent="0.2">
      <c r="B175" s="58" t="s">
        <v>461</v>
      </c>
      <c r="C175" s="59" t="s">
        <v>462</v>
      </c>
      <c r="D175" s="60" t="s">
        <v>463</v>
      </c>
      <c r="E175" s="53">
        <f t="shared" si="34"/>
        <v>0</v>
      </c>
      <c r="F175" s="61"/>
      <c r="G175" s="53">
        <f t="shared" si="35"/>
        <v>0</v>
      </c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2"/>
      <c r="S175" s="49"/>
    </row>
    <row r="176" spans="2:19" ht="18.95" customHeight="1" x14ac:dyDescent="0.2">
      <c r="B176" s="55" t="s">
        <v>464</v>
      </c>
      <c r="C176" s="56" t="s">
        <v>465</v>
      </c>
      <c r="D176" s="57" t="s">
        <v>466</v>
      </c>
      <c r="E176" s="53">
        <f t="shared" si="34"/>
        <v>12847914.100000001</v>
      </c>
      <c r="F176" s="83">
        <f>F177+F178+F179+F180+F181+F182+F183+F184+F185</f>
        <v>0</v>
      </c>
      <c r="G176" s="53">
        <f t="shared" si="35"/>
        <v>12847914.100000001</v>
      </c>
      <c r="H176" s="83">
        <f t="shared" ref="H176:R176" si="36">H177+H178+H179+H180+H181+H182+H183+H184+H185</f>
        <v>0</v>
      </c>
      <c r="I176" s="83">
        <f t="shared" si="36"/>
        <v>0</v>
      </c>
      <c r="J176" s="83">
        <f t="shared" si="36"/>
        <v>0</v>
      </c>
      <c r="K176" s="83">
        <f t="shared" si="36"/>
        <v>0</v>
      </c>
      <c r="L176" s="83">
        <f t="shared" si="36"/>
        <v>0</v>
      </c>
      <c r="M176" s="83">
        <f t="shared" si="36"/>
        <v>0</v>
      </c>
      <c r="N176" s="83">
        <f t="shared" si="36"/>
        <v>0</v>
      </c>
      <c r="O176" s="83">
        <f t="shared" si="36"/>
        <v>9739674.8900000006</v>
      </c>
      <c r="P176" s="83">
        <f t="shared" si="36"/>
        <v>2374278.5700000003</v>
      </c>
      <c r="Q176" s="83">
        <f t="shared" si="36"/>
        <v>733960.64</v>
      </c>
      <c r="R176" s="84">
        <f t="shared" si="36"/>
        <v>0</v>
      </c>
      <c r="S176" s="49"/>
    </row>
    <row r="177" spans="2:19" ht="21" customHeight="1" x14ac:dyDescent="0.2">
      <c r="B177" s="58" t="s">
        <v>467</v>
      </c>
      <c r="C177" s="59" t="s">
        <v>468</v>
      </c>
      <c r="D177" s="60" t="s">
        <v>469</v>
      </c>
      <c r="E177" s="53">
        <f t="shared" si="34"/>
        <v>563655.01</v>
      </c>
      <c r="F177" s="61"/>
      <c r="G177" s="53">
        <f t="shared" si="35"/>
        <v>563655.01</v>
      </c>
      <c r="H177" s="61"/>
      <c r="I177" s="61"/>
      <c r="J177" s="61"/>
      <c r="K177" s="61"/>
      <c r="L177" s="61"/>
      <c r="M177" s="61"/>
      <c r="N177" s="61"/>
      <c r="O177" s="61">
        <v>219336.94</v>
      </c>
      <c r="P177" s="61">
        <v>309887.07</v>
      </c>
      <c r="Q177" s="61">
        <v>34431</v>
      </c>
      <c r="R177" s="62"/>
      <c r="S177" s="49"/>
    </row>
    <row r="178" spans="2:19" ht="33.75" customHeight="1" x14ac:dyDescent="0.2">
      <c r="B178" s="58" t="s">
        <v>470</v>
      </c>
      <c r="C178" s="59" t="s">
        <v>471</v>
      </c>
      <c r="D178" s="60" t="s">
        <v>472</v>
      </c>
      <c r="E178" s="53">
        <f t="shared" si="34"/>
        <v>8135.34</v>
      </c>
      <c r="F178" s="61"/>
      <c r="G178" s="53">
        <f t="shared" si="35"/>
        <v>8135.34</v>
      </c>
      <c r="H178" s="61"/>
      <c r="I178" s="61"/>
      <c r="J178" s="61"/>
      <c r="K178" s="61"/>
      <c r="L178" s="61"/>
      <c r="M178" s="61"/>
      <c r="N178" s="61"/>
      <c r="O178" s="61">
        <v>119.8</v>
      </c>
      <c r="P178" s="61"/>
      <c r="Q178" s="61">
        <v>8015.54</v>
      </c>
      <c r="R178" s="62"/>
      <c r="S178" s="49"/>
    </row>
    <row r="179" spans="2:19" ht="33.75" customHeight="1" x14ac:dyDescent="0.2">
      <c r="B179" s="58" t="s">
        <v>473</v>
      </c>
      <c r="C179" s="59" t="s">
        <v>474</v>
      </c>
      <c r="D179" s="60" t="s">
        <v>475</v>
      </c>
      <c r="E179" s="53">
        <f t="shared" si="34"/>
        <v>252730.69</v>
      </c>
      <c r="F179" s="61"/>
      <c r="G179" s="53">
        <f t="shared" si="35"/>
        <v>252730.69</v>
      </c>
      <c r="H179" s="61"/>
      <c r="I179" s="61"/>
      <c r="J179" s="61"/>
      <c r="K179" s="61"/>
      <c r="L179" s="61"/>
      <c r="M179" s="61"/>
      <c r="N179" s="61"/>
      <c r="O179" s="61">
        <v>975.34</v>
      </c>
      <c r="P179" s="61">
        <v>251755.35</v>
      </c>
      <c r="Q179" s="61">
        <v>0</v>
      </c>
      <c r="R179" s="62"/>
      <c r="S179" s="49"/>
    </row>
    <row r="180" spans="2:19" ht="22.5" customHeight="1" x14ac:dyDescent="0.2">
      <c r="B180" s="58" t="s">
        <v>476</v>
      </c>
      <c r="C180" s="59" t="s">
        <v>477</v>
      </c>
      <c r="D180" s="60" t="s">
        <v>478</v>
      </c>
      <c r="E180" s="53">
        <f t="shared" si="34"/>
        <v>0</v>
      </c>
      <c r="F180" s="61"/>
      <c r="G180" s="53">
        <f t="shared" si="35"/>
        <v>0</v>
      </c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2"/>
      <c r="S180" s="49"/>
    </row>
    <row r="181" spans="2:19" ht="22.5" customHeight="1" x14ac:dyDescent="0.2">
      <c r="B181" s="58" t="s">
        <v>479</v>
      </c>
      <c r="C181" s="59" t="s">
        <v>480</v>
      </c>
      <c r="D181" s="60" t="s">
        <v>481</v>
      </c>
      <c r="E181" s="53">
        <f t="shared" si="34"/>
        <v>0</v>
      </c>
      <c r="F181" s="61"/>
      <c r="G181" s="53">
        <f t="shared" si="35"/>
        <v>0</v>
      </c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2"/>
      <c r="S181" s="49"/>
    </row>
    <row r="182" spans="2:19" ht="22.5" customHeight="1" x14ac:dyDescent="0.2">
      <c r="B182" s="58" t="s">
        <v>482</v>
      </c>
      <c r="C182" s="59" t="s">
        <v>483</v>
      </c>
      <c r="D182" s="60" t="s">
        <v>484</v>
      </c>
      <c r="E182" s="53">
        <f t="shared" si="34"/>
        <v>1794959.49</v>
      </c>
      <c r="F182" s="61"/>
      <c r="G182" s="53">
        <f t="shared" si="35"/>
        <v>1794959.49</v>
      </c>
      <c r="H182" s="61"/>
      <c r="I182" s="61"/>
      <c r="J182" s="61"/>
      <c r="K182" s="61"/>
      <c r="L182" s="61"/>
      <c r="M182" s="61"/>
      <c r="N182" s="61"/>
      <c r="O182" s="61">
        <v>1302200</v>
      </c>
      <c r="P182" s="61">
        <v>492759.49</v>
      </c>
      <c r="Q182" s="61">
        <v>0</v>
      </c>
      <c r="R182" s="62"/>
      <c r="S182" s="49"/>
    </row>
    <row r="183" spans="2:19" ht="22.5" customHeight="1" x14ac:dyDescent="0.2">
      <c r="B183" s="58" t="s">
        <v>485</v>
      </c>
      <c r="C183" s="59" t="s">
        <v>486</v>
      </c>
      <c r="D183" s="60" t="s">
        <v>487</v>
      </c>
      <c r="E183" s="53">
        <f t="shared" si="34"/>
        <v>10228433.569999998</v>
      </c>
      <c r="F183" s="61"/>
      <c r="G183" s="53">
        <f t="shared" si="35"/>
        <v>10228433.569999998</v>
      </c>
      <c r="H183" s="61"/>
      <c r="I183" s="61"/>
      <c r="J183" s="61"/>
      <c r="K183" s="61"/>
      <c r="L183" s="61"/>
      <c r="M183" s="61"/>
      <c r="N183" s="61"/>
      <c r="O183" s="61">
        <v>8217042.8099999996</v>
      </c>
      <c r="P183" s="61">
        <v>1319876.6599999999</v>
      </c>
      <c r="Q183" s="61">
        <v>691514.1</v>
      </c>
      <c r="R183" s="62"/>
      <c r="S183" s="49"/>
    </row>
    <row r="184" spans="2:19" ht="22.5" customHeight="1" x14ac:dyDescent="0.2">
      <c r="B184" s="58" t="s">
        <v>488</v>
      </c>
      <c r="C184" s="59" t="s">
        <v>489</v>
      </c>
      <c r="D184" s="60" t="s">
        <v>490</v>
      </c>
      <c r="E184" s="53">
        <f t="shared" si="34"/>
        <v>0</v>
      </c>
      <c r="F184" s="61"/>
      <c r="G184" s="53">
        <f t="shared" si="35"/>
        <v>0</v>
      </c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2"/>
      <c r="S184" s="49"/>
    </row>
    <row r="185" spans="2:19" ht="22.5" customHeight="1" x14ac:dyDescent="0.2">
      <c r="B185" s="58" t="s">
        <v>491</v>
      </c>
      <c r="C185" s="59" t="s">
        <v>492</v>
      </c>
      <c r="D185" s="60" t="s">
        <v>493</v>
      </c>
      <c r="E185" s="53">
        <f t="shared" si="34"/>
        <v>0</v>
      </c>
      <c r="F185" s="61"/>
      <c r="G185" s="53">
        <f t="shared" si="35"/>
        <v>0</v>
      </c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2"/>
      <c r="S185" s="49"/>
    </row>
    <row r="186" spans="2:19" ht="18.95" customHeight="1" x14ac:dyDescent="0.2">
      <c r="B186" s="55" t="s">
        <v>494</v>
      </c>
      <c r="C186" s="56" t="s">
        <v>495</v>
      </c>
      <c r="D186" s="57" t="s">
        <v>496</v>
      </c>
      <c r="E186" s="53">
        <f t="shared" si="34"/>
        <v>4379890.8499999996</v>
      </c>
      <c r="F186" s="83">
        <f>F187+F188+F189+F190+F191+F192+F193</f>
        <v>0</v>
      </c>
      <c r="G186" s="53">
        <f t="shared" si="35"/>
        <v>4379890.8499999996</v>
      </c>
      <c r="H186" s="83">
        <f t="shared" ref="H186:R186" si="37">H187+H188+H189+H190+H191+H192+H193</f>
        <v>0</v>
      </c>
      <c r="I186" s="83">
        <f t="shared" si="37"/>
        <v>0</v>
      </c>
      <c r="J186" s="83">
        <f t="shared" si="37"/>
        <v>0</v>
      </c>
      <c r="K186" s="83">
        <f t="shared" si="37"/>
        <v>0</v>
      </c>
      <c r="L186" s="83">
        <f t="shared" si="37"/>
        <v>0</v>
      </c>
      <c r="M186" s="83">
        <f t="shared" si="37"/>
        <v>0</v>
      </c>
      <c r="N186" s="83">
        <f t="shared" si="37"/>
        <v>0</v>
      </c>
      <c r="O186" s="83">
        <f t="shared" si="37"/>
        <v>1838768.6099999999</v>
      </c>
      <c r="P186" s="83">
        <f t="shared" si="37"/>
        <v>1750346.7999999998</v>
      </c>
      <c r="Q186" s="83">
        <f t="shared" si="37"/>
        <v>790775.44</v>
      </c>
      <c r="R186" s="84">
        <f t="shared" si="37"/>
        <v>0</v>
      </c>
      <c r="S186" s="49"/>
    </row>
    <row r="187" spans="2:19" ht="33.75" customHeight="1" x14ac:dyDescent="0.2">
      <c r="B187" s="58" t="s">
        <v>497</v>
      </c>
      <c r="C187" s="59" t="s">
        <v>498</v>
      </c>
      <c r="D187" s="60" t="s">
        <v>499</v>
      </c>
      <c r="E187" s="53">
        <f t="shared" si="34"/>
        <v>0</v>
      </c>
      <c r="F187" s="61"/>
      <c r="G187" s="53">
        <f t="shared" si="35"/>
        <v>0</v>
      </c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2"/>
      <c r="S187" s="49"/>
    </row>
    <row r="188" spans="2:19" ht="18.95" customHeight="1" x14ac:dyDescent="0.2">
      <c r="B188" s="58" t="s">
        <v>221</v>
      </c>
      <c r="C188" s="59" t="s">
        <v>500</v>
      </c>
      <c r="D188" s="60" t="s">
        <v>501</v>
      </c>
      <c r="E188" s="53">
        <f t="shared" si="34"/>
        <v>0</v>
      </c>
      <c r="F188" s="61"/>
      <c r="G188" s="53">
        <f t="shared" si="35"/>
        <v>0</v>
      </c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2"/>
      <c r="S188" s="49"/>
    </row>
    <row r="189" spans="2:19" ht="18.95" customHeight="1" x14ac:dyDescent="0.2">
      <c r="B189" s="58" t="s">
        <v>224</v>
      </c>
      <c r="C189" s="59" t="s">
        <v>502</v>
      </c>
      <c r="D189" s="60" t="s">
        <v>503</v>
      </c>
      <c r="E189" s="53">
        <f t="shared" si="34"/>
        <v>1503553.3499999999</v>
      </c>
      <c r="F189" s="61"/>
      <c r="G189" s="53">
        <f t="shared" si="35"/>
        <v>1503553.3499999999</v>
      </c>
      <c r="H189" s="61"/>
      <c r="I189" s="61"/>
      <c r="J189" s="61"/>
      <c r="K189" s="61"/>
      <c r="L189" s="61"/>
      <c r="M189" s="61"/>
      <c r="N189" s="61"/>
      <c r="O189" s="61">
        <v>903659.11</v>
      </c>
      <c r="P189" s="61">
        <v>233960</v>
      </c>
      <c r="Q189" s="61">
        <v>365934.24</v>
      </c>
      <c r="R189" s="62"/>
      <c r="S189" s="49"/>
    </row>
    <row r="190" spans="2:19" ht="18.95" customHeight="1" x14ac:dyDescent="0.2">
      <c r="B190" s="58" t="s">
        <v>227</v>
      </c>
      <c r="C190" s="59" t="s">
        <v>504</v>
      </c>
      <c r="D190" s="60" t="s">
        <v>505</v>
      </c>
      <c r="E190" s="53">
        <f t="shared" si="34"/>
        <v>40859.9</v>
      </c>
      <c r="F190" s="61"/>
      <c r="G190" s="53">
        <f t="shared" si="35"/>
        <v>40859.9</v>
      </c>
      <c r="H190" s="61"/>
      <c r="I190" s="61"/>
      <c r="J190" s="61"/>
      <c r="K190" s="61"/>
      <c r="L190" s="61"/>
      <c r="M190" s="61"/>
      <c r="N190" s="61"/>
      <c r="O190" s="61"/>
      <c r="P190" s="61">
        <v>40859.9</v>
      </c>
      <c r="Q190" s="61"/>
      <c r="R190" s="62"/>
      <c r="S190" s="49"/>
    </row>
    <row r="191" spans="2:19" ht="18.95" customHeight="1" x14ac:dyDescent="0.2">
      <c r="B191" s="58" t="s">
        <v>230</v>
      </c>
      <c r="C191" s="59" t="s">
        <v>506</v>
      </c>
      <c r="D191" s="60" t="s">
        <v>507</v>
      </c>
      <c r="E191" s="53">
        <f t="shared" si="34"/>
        <v>0</v>
      </c>
      <c r="F191" s="61"/>
      <c r="G191" s="53">
        <f t="shared" si="35"/>
        <v>0</v>
      </c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2"/>
      <c r="S191" s="49"/>
    </row>
    <row r="192" spans="2:19" ht="18.95" customHeight="1" x14ac:dyDescent="0.2">
      <c r="B192" s="58" t="s">
        <v>508</v>
      </c>
      <c r="C192" s="59" t="s">
        <v>509</v>
      </c>
      <c r="D192" s="60" t="s">
        <v>510</v>
      </c>
      <c r="E192" s="53">
        <f t="shared" si="34"/>
        <v>2685462.39</v>
      </c>
      <c r="F192" s="61"/>
      <c r="G192" s="53">
        <f t="shared" si="35"/>
        <v>2685462.39</v>
      </c>
      <c r="H192" s="61"/>
      <c r="I192" s="61"/>
      <c r="J192" s="61"/>
      <c r="K192" s="61"/>
      <c r="L192" s="61"/>
      <c r="M192" s="61"/>
      <c r="N192" s="61"/>
      <c r="O192" s="61">
        <v>798922.29</v>
      </c>
      <c r="P192" s="61">
        <v>1475526.9</v>
      </c>
      <c r="Q192" s="61">
        <v>411013.2</v>
      </c>
      <c r="R192" s="62"/>
      <c r="S192" s="49"/>
    </row>
    <row r="193" spans="2:19" ht="18.95" customHeight="1" x14ac:dyDescent="0.2">
      <c r="B193" s="58" t="s">
        <v>511</v>
      </c>
      <c r="C193" s="59" t="s">
        <v>512</v>
      </c>
      <c r="D193" s="60" t="s">
        <v>513</v>
      </c>
      <c r="E193" s="53">
        <f t="shared" si="34"/>
        <v>150015.21</v>
      </c>
      <c r="F193" s="61"/>
      <c r="G193" s="53">
        <f t="shared" si="35"/>
        <v>150015.21</v>
      </c>
      <c r="H193" s="61"/>
      <c r="I193" s="61"/>
      <c r="J193" s="61"/>
      <c r="K193" s="61"/>
      <c r="L193" s="61"/>
      <c r="M193" s="61"/>
      <c r="N193" s="61"/>
      <c r="O193" s="61">
        <v>136187.21</v>
      </c>
      <c r="P193" s="61"/>
      <c r="Q193" s="61">
        <v>13828</v>
      </c>
      <c r="R193" s="62"/>
      <c r="S193" s="49"/>
    </row>
    <row r="194" spans="2:19" ht="19.5" customHeight="1" x14ac:dyDescent="0.2">
      <c r="B194" s="50" t="s">
        <v>514</v>
      </c>
      <c r="C194" s="56" t="s">
        <v>515</v>
      </c>
      <c r="D194" s="57"/>
      <c r="E194" s="53">
        <f t="shared" si="34"/>
        <v>196922161.12</v>
      </c>
      <c r="F194" s="53">
        <f>F207+F195</f>
        <v>0</v>
      </c>
      <c r="G194" s="53">
        <f t="shared" si="35"/>
        <v>196922161.12</v>
      </c>
      <c r="H194" s="53">
        <f t="shared" ref="H194:R194" si="38">H207+H195</f>
        <v>0</v>
      </c>
      <c r="I194" s="53">
        <f t="shared" si="38"/>
        <v>0</v>
      </c>
      <c r="J194" s="53">
        <f t="shared" si="38"/>
        <v>0</v>
      </c>
      <c r="K194" s="53">
        <f t="shared" si="38"/>
        <v>0</v>
      </c>
      <c r="L194" s="53">
        <f t="shared" si="38"/>
        <v>0</v>
      </c>
      <c r="M194" s="53">
        <f t="shared" si="38"/>
        <v>0</v>
      </c>
      <c r="N194" s="53">
        <f t="shared" si="38"/>
        <v>0</v>
      </c>
      <c r="O194" s="53">
        <f t="shared" si="38"/>
        <v>10092170.609999999</v>
      </c>
      <c r="P194" s="53">
        <f t="shared" si="38"/>
        <v>184944653.25999999</v>
      </c>
      <c r="Q194" s="53">
        <f t="shared" si="38"/>
        <v>1885337.2500000002</v>
      </c>
      <c r="R194" s="54">
        <f t="shared" si="38"/>
        <v>0</v>
      </c>
      <c r="S194" s="49"/>
    </row>
    <row r="195" spans="2:19" ht="18.95" customHeight="1" x14ac:dyDescent="0.2">
      <c r="B195" s="55" t="s">
        <v>516</v>
      </c>
      <c r="C195" s="56" t="s">
        <v>517</v>
      </c>
      <c r="D195" s="57"/>
      <c r="E195" s="53">
        <f t="shared" si="34"/>
        <v>33556255.890000001</v>
      </c>
      <c r="F195" s="53">
        <f>F196+F197+F198+F199+F202+F206</f>
        <v>0</v>
      </c>
      <c r="G195" s="53">
        <f t="shared" si="35"/>
        <v>33556255.890000001</v>
      </c>
      <c r="H195" s="53">
        <f t="shared" ref="H195:R195" si="39">H196+H197+H198+H199+H202+H206</f>
        <v>0</v>
      </c>
      <c r="I195" s="53">
        <f t="shared" si="39"/>
        <v>0</v>
      </c>
      <c r="J195" s="53">
        <f t="shared" si="39"/>
        <v>0</v>
      </c>
      <c r="K195" s="53">
        <f t="shared" si="39"/>
        <v>0</v>
      </c>
      <c r="L195" s="53">
        <f t="shared" si="39"/>
        <v>0</v>
      </c>
      <c r="M195" s="53">
        <f t="shared" si="39"/>
        <v>0</v>
      </c>
      <c r="N195" s="53">
        <f t="shared" si="39"/>
        <v>0</v>
      </c>
      <c r="O195" s="53">
        <f t="shared" si="39"/>
        <v>8223053.0300000003</v>
      </c>
      <c r="P195" s="53">
        <f t="shared" si="39"/>
        <v>23447865.609999999</v>
      </c>
      <c r="Q195" s="53">
        <f t="shared" si="39"/>
        <v>1885337.2500000002</v>
      </c>
      <c r="R195" s="54">
        <f t="shared" si="39"/>
        <v>0</v>
      </c>
      <c r="S195" s="49"/>
    </row>
    <row r="196" spans="2:19" ht="22.5" customHeight="1" x14ac:dyDescent="0.2">
      <c r="B196" s="58" t="s">
        <v>207</v>
      </c>
      <c r="C196" s="59" t="s">
        <v>518</v>
      </c>
      <c r="D196" s="60" t="s">
        <v>519</v>
      </c>
      <c r="E196" s="53">
        <f t="shared" si="34"/>
        <v>25310190.41</v>
      </c>
      <c r="F196" s="61"/>
      <c r="G196" s="53">
        <f t="shared" si="35"/>
        <v>25310190.41</v>
      </c>
      <c r="H196" s="61"/>
      <c r="I196" s="61"/>
      <c r="J196" s="61"/>
      <c r="K196" s="61"/>
      <c r="L196" s="61"/>
      <c r="M196" s="61"/>
      <c r="N196" s="61"/>
      <c r="O196" s="61">
        <v>8204787.0300000003</v>
      </c>
      <c r="P196" s="61">
        <v>15321012.33</v>
      </c>
      <c r="Q196" s="61">
        <v>1784391.05</v>
      </c>
      <c r="R196" s="62"/>
      <c r="S196" s="49"/>
    </row>
    <row r="197" spans="2:19" ht="18.95" customHeight="1" x14ac:dyDescent="0.2">
      <c r="B197" s="58" t="s">
        <v>210</v>
      </c>
      <c r="C197" s="59" t="s">
        <v>520</v>
      </c>
      <c r="D197" s="60" t="s">
        <v>521</v>
      </c>
      <c r="E197" s="53">
        <f t="shared" si="34"/>
        <v>0</v>
      </c>
      <c r="F197" s="61"/>
      <c r="G197" s="53">
        <f t="shared" si="35"/>
        <v>0</v>
      </c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2"/>
      <c r="S197" s="49"/>
    </row>
    <row r="198" spans="2:19" ht="18.95" customHeight="1" x14ac:dyDescent="0.2">
      <c r="B198" s="58" t="s">
        <v>213</v>
      </c>
      <c r="C198" s="59" t="s">
        <v>522</v>
      </c>
      <c r="D198" s="60" t="s">
        <v>523</v>
      </c>
      <c r="E198" s="53">
        <f t="shared" si="34"/>
        <v>0</v>
      </c>
      <c r="F198" s="61"/>
      <c r="G198" s="53">
        <f t="shared" si="35"/>
        <v>0</v>
      </c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2"/>
      <c r="S198" s="49"/>
    </row>
    <row r="199" spans="2:19" ht="18.95" customHeight="1" x14ac:dyDescent="0.2">
      <c r="B199" s="82" t="s">
        <v>216</v>
      </c>
      <c r="C199" s="56" t="s">
        <v>524</v>
      </c>
      <c r="D199" s="57" t="s">
        <v>496</v>
      </c>
      <c r="E199" s="53">
        <f t="shared" si="34"/>
        <v>98292.6</v>
      </c>
      <c r="F199" s="53">
        <f>F200+F201</f>
        <v>0</v>
      </c>
      <c r="G199" s="53">
        <f t="shared" si="35"/>
        <v>98292.6</v>
      </c>
      <c r="H199" s="53">
        <f t="shared" ref="H199:R199" si="40">H200+H201</f>
        <v>0</v>
      </c>
      <c r="I199" s="53">
        <f t="shared" si="40"/>
        <v>0</v>
      </c>
      <c r="J199" s="53">
        <f t="shared" si="40"/>
        <v>0</v>
      </c>
      <c r="K199" s="53">
        <f t="shared" si="40"/>
        <v>0</v>
      </c>
      <c r="L199" s="53">
        <f t="shared" si="40"/>
        <v>0</v>
      </c>
      <c r="M199" s="53">
        <f t="shared" si="40"/>
        <v>0</v>
      </c>
      <c r="N199" s="53">
        <f t="shared" si="40"/>
        <v>0</v>
      </c>
      <c r="O199" s="53">
        <f t="shared" si="40"/>
        <v>18266</v>
      </c>
      <c r="P199" s="53">
        <f t="shared" si="40"/>
        <v>0</v>
      </c>
      <c r="Q199" s="53">
        <f t="shared" si="40"/>
        <v>80026.600000000006</v>
      </c>
      <c r="R199" s="54">
        <f t="shared" si="40"/>
        <v>0</v>
      </c>
      <c r="S199" s="49"/>
    </row>
    <row r="200" spans="2:19" ht="21.75" customHeight="1" x14ac:dyDescent="0.2">
      <c r="B200" s="85" t="s">
        <v>525</v>
      </c>
      <c r="C200" s="59" t="s">
        <v>526</v>
      </c>
      <c r="D200" s="60" t="s">
        <v>510</v>
      </c>
      <c r="E200" s="53">
        <f t="shared" si="34"/>
        <v>18266</v>
      </c>
      <c r="F200" s="61"/>
      <c r="G200" s="53">
        <f t="shared" si="35"/>
        <v>18266</v>
      </c>
      <c r="H200" s="61"/>
      <c r="I200" s="61"/>
      <c r="J200" s="61"/>
      <c r="K200" s="61"/>
      <c r="L200" s="61"/>
      <c r="M200" s="61"/>
      <c r="N200" s="61"/>
      <c r="O200" s="61">
        <v>18266</v>
      </c>
      <c r="P200" s="61"/>
      <c r="Q200" s="61"/>
      <c r="R200" s="62"/>
      <c r="S200" s="49"/>
    </row>
    <row r="201" spans="2:19" ht="22.5" customHeight="1" x14ac:dyDescent="0.2">
      <c r="B201" s="85" t="s">
        <v>527</v>
      </c>
      <c r="C201" s="59" t="s">
        <v>528</v>
      </c>
      <c r="D201" s="60" t="s">
        <v>529</v>
      </c>
      <c r="E201" s="53">
        <f t="shared" si="34"/>
        <v>80026.600000000006</v>
      </c>
      <c r="F201" s="61"/>
      <c r="G201" s="53">
        <f t="shared" si="35"/>
        <v>80026.600000000006</v>
      </c>
      <c r="H201" s="61"/>
      <c r="I201" s="61"/>
      <c r="J201" s="61"/>
      <c r="K201" s="61"/>
      <c r="L201" s="61"/>
      <c r="M201" s="61"/>
      <c r="N201" s="61"/>
      <c r="O201" s="61"/>
      <c r="P201" s="61"/>
      <c r="Q201" s="61">
        <v>80026.600000000006</v>
      </c>
      <c r="R201" s="62"/>
      <c r="S201" s="49"/>
    </row>
    <row r="202" spans="2:19" ht="18.95" customHeight="1" x14ac:dyDescent="0.2">
      <c r="B202" s="58" t="s">
        <v>530</v>
      </c>
      <c r="C202" s="63" t="s">
        <v>531</v>
      </c>
      <c r="D202" s="64" t="s">
        <v>532</v>
      </c>
      <c r="E202" s="65">
        <f t="shared" si="34"/>
        <v>0</v>
      </c>
      <c r="F202" s="66"/>
      <c r="G202" s="65">
        <f t="shared" si="35"/>
        <v>0</v>
      </c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7"/>
      <c r="S202" s="49"/>
    </row>
    <row r="203" spans="2:19" ht="12.75" customHeight="1" x14ac:dyDescent="0.2">
      <c r="B203" s="100"/>
      <c r="C203" s="101"/>
      <c r="D203" s="101"/>
      <c r="E203" s="101"/>
      <c r="F203" s="101"/>
      <c r="G203" s="101"/>
      <c r="H203" s="101"/>
      <c r="I203" s="101"/>
      <c r="J203" s="101"/>
      <c r="K203" s="101"/>
      <c r="L203" s="101"/>
      <c r="M203" s="101"/>
      <c r="N203" s="102"/>
      <c r="O203" s="102"/>
      <c r="P203" s="102"/>
      <c r="Q203" s="102"/>
      <c r="R203" s="70" t="s">
        <v>533</v>
      </c>
    </row>
    <row r="204" spans="2:19" ht="135" customHeight="1" x14ac:dyDescent="0.2">
      <c r="B204" s="38" t="s">
        <v>26</v>
      </c>
      <c r="C204" s="39" t="s">
        <v>27</v>
      </c>
      <c r="D204" s="39" t="s">
        <v>28</v>
      </c>
      <c r="E204" s="39" t="s">
        <v>29</v>
      </c>
      <c r="F204" s="39" t="s">
        <v>30</v>
      </c>
      <c r="G204" s="39" t="s">
        <v>31</v>
      </c>
      <c r="H204" s="39" t="s">
        <v>32</v>
      </c>
      <c r="I204" s="40" t="s">
        <v>33</v>
      </c>
      <c r="J204" s="39" t="s">
        <v>34</v>
      </c>
      <c r="K204" s="39" t="s">
        <v>35</v>
      </c>
      <c r="L204" s="39" t="s">
        <v>36</v>
      </c>
      <c r="M204" s="39" t="s">
        <v>37</v>
      </c>
      <c r="N204" s="39" t="s">
        <v>38</v>
      </c>
      <c r="O204" s="39" t="s">
        <v>39</v>
      </c>
      <c r="P204" s="39" t="s">
        <v>40</v>
      </c>
      <c r="Q204" s="39" t="s">
        <v>41</v>
      </c>
      <c r="R204" s="41" t="s">
        <v>42</v>
      </c>
    </row>
    <row r="205" spans="2:19" ht="12" customHeight="1" x14ac:dyDescent="0.2">
      <c r="B205" s="38">
        <v>1</v>
      </c>
      <c r="C205" s="42">
        <v>2</v>
      </c>
      <c r="D205" s="42">
        <v>3</v>
      </c>
      <c r="E205" s="42">
        <v>4</v>
      </c>
      <c r="F205" s="42">
        <v>5</v>
      </c>
      <c r="G205" s="42">
        <v>6</v>
      </c>
      <c r="H205" s="42">
        <v>7</v>
      </c>
      <c r="I205" s="42">
        <v>8</v>
      </c>
      <c r="J205" s="42">
        <v>9</v>
      </c>
      <c r="K205" s="42">
        <v>10</v>
      </c>
      <c r="L205" s="42">
        <v>11</v>
      </c>
      <c r="M205" s="42">
        <v>12</v>
      </c>
      <c r="N205" s="42">
        <v>13</v>
      </c>
      <c r="O205" s="42">
        <v>14</v>
      </c>
      <c r="P205" s="42">
        <v>15</v>
      </c>
      <c r="Q205" s="42">
        <v>16</v>
      </c>
      <c r="R205" s="43">
        <v>17</v>
      </c>
    </row>
    <row r="206" spans="2:19" ht="22.5" customHeight="1" x14ac:dyDescent="0.2">
      <c r="B206" s="103" t="s">
        <v>534</v>
      </c>
      <c r="C206" s="79" t="s">
        <v>535</v>
      </c>
      <c r="D206" s="80" t="s">
        <v>536</v>
      </c>
      <c r="E206" s="74">
        <f t="shared" ref="E206:E226" si="41">G206+R206-F206</f>
        <v>8147772.8799999999</v>
      </c>
      <c r="F206" s="75"/>
      <c r="G206" s="74">
        <f t="shared" ref="G206:G226" si="42">I206+J206+K206+L206+M206+N206+O206+P206+Q206-H206</f>
        <v>8147772.8799999999</v>
      </c>
      <c r="H206" s="75"/>
      <c r="I206" s="75"/>
      <c r="J206" s="75"/>
      <c r="K206" s="75"/>
      <c r="L206" s="75"/>
      <c r="M206" s="75"/>
      <c r="N206" s="75"/>
      <c r="O206" s="75"/>
      <c r="P206" s="75">
        <v>8126853.2800000003</v>
      </c>
      <c r="Q206" s="75">
        <v>20919.599999999999</v>
      </c>
      <c r="R206" s="76"/>
      <c r="S206" s="49"/>
    </row>
    <row r="207" spans="2:19" ht="19.5" customHeight="1" x14ac:dyDescent="0.2">
      <c r="B207" s="55" t="s">
        <v>537</v>
      </c>
      <c r="C207" s="56" t="s">
        <v>538</v>
      </c>
      <c r="D207" s="57"/>
      <c r="E207" s="53">
        <f t="shared" si="41"/>
        <v>163365905.23000002</v>
      </c>
      <c r="F207" s="53">
        <f>F208+F209+F210+F220</f>
        <v>0</v>
      </c>
      <c r="G207" s="53">
        <f t="shared" si="42"/>
        <v>163365905.23000002</v>
      </c>
      <c r="H207" s="53">
        <f t="shared" ref="H207:R207" si="43">H208+H209+H210+H220</f>
        <v>0</v>
      </c>
      <c r="I207" s="53">
        <f t="shared" si="43"/>
        <v>0</v>
      </c>
      <c r="J207" s="53">
        <f t="shared" si="43"/>
        <v>0</v>
      </c>
      <c r="K207" s="53">
        <f t="shared" si="43"/>
        <v>0</v>
      </c>
      <c r="L207" s="53">
        <f t="shared" si="43"/>
        <v>0</v>
      </c>
      <c r="M207" s="53">
        <f t="shared" si="43"/>
        <v>0</v>
      </c>
      <c r="N207" s="53">
        <f t="shared" si="43"/>
        <v>0</v>
      </c>
      <c r="O207" s="53">
        <f t="shared" si="43"/>
        <v>1869117.58</v>
      </c>
      <c r="P207" s="53">
        <f t="shared" si="43"/>
        <v>161496787.65000001</v>
      </c>
      <c r="Q207" s="53">
        <f t="shared" si="43"/>
        <v>0</v>
      </c>
      <c r="R207" s="54">
        <f t="shared" si="43"/>
        <v>0</v>
      </c>
      <c r="S207" s="49"/>
    </row>
    <row r="208" spans="2:19" ht="33.75" customHeight="1" x14ac:dyDescent="0.2">
      <c r="B208" s="58" t="s">
        <v>539</v>
      </c>
      <c r="C208" s="59" t="s">
        <v>540</v>
      </c>
      <c r="D208" s="60" t="s">
        <v>541</v>
      </c>
      <c r="E208" s="53">
        <f t="shared" si="41"/>
        <v>0</v>
      </c>
      <c r="F208" s="61"/>
      <c r="G208" s="53">
        <f t="shared" si="42"/>
        <v>0</v>
      </c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2"/>
      <c r="S208" s="49"/>
    </row>
    <row r="209" spans="2:19" ht="19.5" customHeight="1" x14ac:dyDescent="0.2">
      <c r="B209" s="58" t="s">
        <v>247</v>
      </c>
      <c r="C209" s="59" t="s">
        <v>542</v>
      </c>
      <c r="D209" s="60" t="s">
        <v>543</v>
      </c>
      <c r="E209" s="53">
        <f t="shared" si="41"/>
        <v>163365905.23000002</v>
      </c>
      <c r="F209" s="61"/>
      <c r="G209" s="53">
        <f t="shared" si="42"/>
        <v>163365905.23000002</v>
      </c>
      <c r="H209" s="61"/>
      <c r="I209" s="61"/>
      <c r="J209" s="61"/>
      <c r="K209" s="61"/>
      <c r="L209" s="61"/>
      <c r="M209" s="61"/>
      <c r="N209" s="61"/>
      <c r="O209" s="61">
        <v>1869117.58</v>
      </c>
      <c r="P209" s="61">
        <v>161496787.65000001</v>
      </c>
      <c r="Q209" s="61"/>
      <c r="R209" s="62"/>
      <c r="S209" s="49"/>
    </row>
    <row r="210" spans="2:19" ht="19.5" customHeight="1" x14ac:dyDescent="0.2">
      <c r="B210" s="82" t="s">
        <v>544</v>
      </c>
      <c r="C210" s="56" t="s">
        <v>545</v>
      </c>
      <c r="D210" s="57" t="s">
        <v>546</v>
      </c>
      <c r="E210" s="53">
        <f t="shared" si="41"/>
        <v>0</v>
      </c>
      <c r="F210" s="83">
        <f>F211+F212+F213+F214+F215+F216+F217+F218+F219</f>
        <v>0</v>
      </c>
      <c r="G210" s="53">
        <f t="shared" si="42"/>
        <v>0</v>
      </c>
      <c r="H210" s="83">
        <f t="shared" ref="H210:R210" si="44">H211+H212+H213+H214+H215+H216+H217+H218+H219</f>
        <v>0</v>
      </c>
      <c r="I210" s="83">
        <f t="shared" si="44"/>
        <v>0</v>
      </c>
      <c r="J210" s="83">
        <f t="shared" si="44"/>
        <v>0</v>
      </c>
      <c r="K210" s="83">
        <f t="shared" si="44"/>
        <v>0</v>
      </c>
      <c r="L210" s="83">
        <f t="shared" si="44"/>
        <v>0</v>
      </c>
      <c r="M210" s="83">
        <f t="shared" si="44"/>
        <v>0</v>
      </c>
      <c r="N210" s="83">
        <f t="shared" si="44"/>
        <v>0</v>
      </c>
      <c r="O210" s="83">
        <f t="shared" si="44"/>
        <v>0</v>
      </c>
      <c r="P210" s="83">
        <f t="shared" si="44"/>
        <v>0</v>
      </c>
      <c r="Q210" s="83">
        <f t="shared" si="44"/>
        <v>0</v>
      </c>
      <c r="R210" s="84">
        <f t="shared" si="44"/>
        <v>0</v>
      </c>
      <c r="S210" s="49"/>
    </row>
    <row r="211" spans="2:19" ht="33.75" customHeight="1" x14ac:dyDescent="0.2">
      <c r="B211" s="85" t="s">
        <v>547</v>
      </c>
      <c r="C211" s="59" t="s">
        <v>548</v>
      </c>
      <c r="D211" s="60" t="s">
        <v>549</v>
      </c>
      <c r="E211" s="53">
        <f t="shared" si="41"/>
        <v>0</v>
      </c>
      <c r="F211" s="61"/>
      <c r="G211" s="53">
        <f t="shared" si="42"/>
        <v>0</v>
      </c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2"/>
      <c r="S211" s="49"/>
    </row>
    <row r="212" spans="2:19" ht="19.5" customHeight="1" x14ac:dyDescent="0.2">
      <c r="B212" s="85" t="s">
        <v>550</v>
      </c>
      <c r="C212" s="59" t="s">
        <v>551</v>
      </c>
      <c r="D212" s="60" t="s">
        <v>552</v>
      </c>
      <c r="E212" s="53">
        <f t="shared" si="41"/>
        <v>0</v>
      </c>
      <c r="F212" s="61"/>
      <c r="G212" s="53">
        <f t="shared" si="42"/>
        <v>0</v>
      </c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2"/>
      <c r="S212" s="49"/>
    </row>
    <row r="213" spans="2:19" ht="19.5" customHeight="1" x14ac:dyDescent="0.2">
      <c r="B213" s="85" t="s">
        <v>553</v>
      </c>
      <c r="C213" s="59" t="s">
        <v>554</v>
      </c>
      <c r="D213" s="60" t="s">
        <v>555</v>
      </c>
      <c r="E213" s="53">
        <f t="shared" si="41"/>
        <v>0</v>
      </c>
      <c r="F213" s="61"/>
      <c r="G213" s="53">
        <f t="shared" si="42"/>
        <v>0</v>
      </c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2"/>
      <c r="S213" s="49"/>
    </row>
    <row r="214" spans="2:19" ht="19.5" customHeight="1" x14ac:dyDescent="0.2">
      <c r="B214" s="85" t="s">
        <v>556</v>
      </c>
      <c r="C214" s="59" t="s">
        <v>557</v>
      </c>
      <c r="D214" s="60" t="s">
        <v>558</v>
      </c>
      <c r="E214" s="53">
        <f t="shared" si="41"/>
        <v>0</v>
      </c>
      <c r="F214" s="61"/>
      <c r="G214" s="53">
        <f t="shared" si="42"/>
        <v>0</v>
      </c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2"/>
      <c r="S214" s="49"/>
    </row>
    <row r="215" spans="2:19" ht="19.5" customHeight="1" x14ac:dyDescent="0.2">
      <c r="B215" s="85" t="s">
        <v>559</v>
      </c>
      <c r="C215" s="59" t="s">
        <v>560</v>
      </c>
      <c r="D215" s="60" t="s">
        <v>561</v>
      </c>
      <c r="E215" s="53">
        <f t="shared" si="41"/>
        <v>0</v>
      </c>
      <c r="F215" s="61"/>
      <c r="G215" s="53">
        <f t="shared" si="42"/>
        <v>0</v>
      </c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2"/>
      <c r="S215" s="49"/>
    </row>
    <row r="216" spans="2:19" ht="22.5" customHeight="1" x14ac:dyDescent="0.2">
      <c r="B216" s="85" t="s">
        <v>562</v>
      </c>
      <c r="C216" s="59" t="s">
        <v>563</v>
      </c>
      <c r="D216" s="60" t="s">
        <v>564</v>
      </c>
      <c r="E216" s="53">
        <f t="shared" si="41"/>
        <v>0</v>
      </c>
      <c r="F216" s="61"/>
      <c r="G216" s="53">
        <f t="shared" si="42"/>
        <v>0</v>
      </c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2"/>
      <c r="S216" s="49"/>
    </row>
    <row r="217" spans="2:19" ht="19.5" customHeight="1" x14ac:dyDescent="0.2">
      <c r="B217" s="85" t="s">
        <v>565</v>
      </c>
      <c r="C217" s="59" t="s">
        <v>566</v>
      </c>
      <c r="D217" s="60" t="s">
        <v>567</v>
      </c>
      <c r="E217" s="53">
        <f t="shared" si="41"/>
        <v>0</v>
      </c>
      <c r="F217" s="61"/>
      <c r="G217" s="53">
        <f t="shared" si="42"/>
        <v>0</v>
      </c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2"/>
      <c r="S217" s="49"/>
    </row>
    <row r="218" spans="2:19" ht="22.5" customHeight="1" x14ac:dyDescent="0.2">
      <c r="B218" s="85" t="s">
        <v>568</v>
      </c>
      <c r="C218" s="59" t="s">
        <v>569</v>
      </c>
      <c r="D218" s="60" t="s">
        <v>570</v>
      </c>
      <c r="E218" s="53">
        <f t="shared" si="41"/>
        <v>0</v>
      </c>
      <c r="F218" s="61"/>
      <c r="G218" s="53">
        <f t="shared" si="42"/>
        <v>0</v>
      </c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2"/>
      <c r="S218" s="49"/>
    </row>
    <row r="219" spans="2:19" ht="19.5" customHeight="1" x14ac:dyDescent="0.2">
      <c r="B219" s="85" t="s">
        <v>571</v>
      </c>
      <c r="C219" s="59" t="s">
        <v>572</v>
      </c>
      <c r="D219" s="60" t="s">
        <v>573</v>
      </c>
      <c r="E219" s="53">
        <f t="shared" si="41"/>
        <v>0</v>
      </c>
      <c r="F219" s="61"/>
      <c r="G219" s="53">
        <f t="shared" si="42"/>
        <v>0</v>
      </c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2"/>
      <c r="S219" s="49"/>
    </row>
    <row r="220" spans="2:19" ht="19.5" customHeight="1" x14ac:dyDescent="0.2">
      <c r="B220" s="58" t="s">
        <v>574</v>
      </c>
      <c r="C220" s="59" t="s">
        <v>575</v>
      </c>
      <c r="D220" s="60" t="s">
        <v>576</v>
      </c>
      <c r="E220" s="53">
        <f t="shared" si="41"/>
        <v>0</v>
      </c>
      <c r="F220" s="61"/>
      <c r="G220" s="53">
        <f t="shared" si="42"/>
        <v>0</v>
      </c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2"/>
      <c r="S220" s="49"/>
    </row>
    <row r="221" spans="2:19" ht="25.5" customHeight="1" x14ac:dyDescent="0.2">
      <c r="B221" s="104" t="s">
        <v>577</v>
      </c>
      <c r="C221" s="56" t="s">
        <v>578</v>
      </c>
      <c r="D221" s="57"/>
      <c r="E221" s="53">
        <f t="shared" si="41"/>
        <v>18659200</v>
      </c>
      <c r="F221" s="53">
        <f>F222</f>
        <v>0</v>
      </c>
      <c r="G221" s="53">
        <f t="shared" si="42"/>
        <v>18659200</v>
      </c>
      <c r="H221" s="53">
        <f t="shared" ref="H221:R221" si="45">H222</f>
        <v>0</v>
      </c>
      <c r="I221" s="53">
        <f t="shared" si="45"/>
        <v>0</v>
      </c>
      <c r="J221" s="53">
        <f t="shared" si="45"/>
        <v>0</v>
      </c>
      <c r="K221" s="53">
        <f t="shared" si="45"/>
        <v>0</v>
      </c>
      <c r="L221" s="53">
        <f t="shared" si="45"/>
        <v>0</v>
      </c>
      <c r="M221" s="53">
        <f t="shared" si="45"/>
        <v>0</v>
      </c>
      <c r="N221" s="53">
        <f t="shared" si="45"/>
        <v>0</v>
      </c>
      <c r="O221" s="53">
        <f t="shared" si="45"/>
        <v>18659200</v>
      </c>
      <c r="P221" s="53">
        <f t="shared" si="45"/>
        <v>0</v>
      </c>
      <c r="Q221" s="53">
        <f t="shared" si="45"/>
        <v>0</v>
      </c>
      <c r="R221" s="54">
        <f t="shared" si="45"/>
        <v>0</v>
      </c>
      <c r="S221" s="49"/>
    </row>
    <row r="222" spans="2:19" ht="23.25" customHeight="1" x14ac:dyDescent="0.2">
      <c r="B222" s="55" t="s">
        <v>579</v>
      </c>
      <c r="C222" s="56" t="s">
        <v>580</v>
      </c>
      <c r="D222" s="57" t="s">
        <v>581</v>
      </c>
      <c r="E222" s="53">
        <f t="shared" si="41"/>
        <v>18659200</v>
      </c>
      <c r="F222" s="53">
        <f>F223+F224</f>
        <v>0</v>
      </c>
      <c r="G222" s="53">
        <f t="shared" si="42"/>
        <v>18659200</v>
      </c>
      <c r="H222" s="53">
        <f t="shared" ref="H222:R222" si="46">H223+H224</f>
        <v>0</v>
      </c>
      <c r="I222" s="53">
        <f t="shared" si="46"/>
        <v>0</v>
      </c>
      <c r="J222" s="53">
        <f t="shared" si="46"/>
        <v>0</v>
      </c>
      <c r="K222" s="53">
        <f t="shared" si="46"/>
        <v>0</v>
      </c>
      <c r="L222" s="53">
        <f t="shared" si="46"/>
        <v>0</v>
      </c>
      <c r="M222" s="53">
        <f t="shared" si="46"/>
        <v>0</v>
      </c>
      <c r="N222" s="53">
        <f t="shared" si="46"/>
        <v>0</v>
      </c>
      <c r="O222" s="53">
        <f t="shared" si="46"/>
        <v>18659200</v>
      </c>
      <c r="P222" s="53">
        <f t="shared" si="46"/>
        <v>0</v>
      </c>
      <c r="Q222" s="53">
        <f t="shared" si="46"/>
        <v>0</v>
      </c>
      <c r="R222" s="54">
        <f t="shared" si="46"/>
        <v>0</v>
      </c>
      <c r="S222" s="49"/>
    </row>
    <row r="223" spans="2:19" ht="22.5" customHeight="1" x14ac:dyDescent="0.2">
      <c r="B223" s="85" t="s">
        <v>582</v>
      </c>
      <c r="C223" s="59" t="s">
        <v>583</v>
      </c>
      <c r="D223" s="60" t="s">
        <v>584</v>
      </c>
      <c r="E223" s="53">
        <f t="shared" si="41"/>
        <v>18659200</v>
      </c>
      <c r="F223" s="61"/>
      <c r="G223" s="53">
        <f t="shared" si="42"/>
        <v>18659200</v>
      </c>
      <c r="H223" s="61"/>
      <c r="I223" s="61"/>
      <c r="J223" s="61"/>
      <c r="K223" s="61"/>
      <c r="L223" s="61"/>
      <c r="M223" s="61"/>
      <c r="N223" s="61"/>
      <c r="O223" s="61">
        <v>18659200</v>
      </c>
      <c r="P223" s="61"/>
      <c r="Q223" s="61"/>
      <c r="R223" s="62"/>
      <c r="S223" s="49"/>
    </row>
    <row r="224" spans="2:19" ht="19.5" customHeight="1" x14ac:dyDescent="0.2">
      <c r="B224" s="85" t="s">
        <v>585</v>
      </c>
      <c r="C224" s="59" t="s">
        <v>586</v>
      </c>
      <c r="D224" s="60" t="s">
        <v>587</v>
      </c>
      <c r="E224" s="53">
        <f t="shared" si="41"/>
        <v>0</v>
      </c>
      <c r="F224" s="61"/>
      <c r="G224" s="53">
        <f t="shared" si="42"/>
        <v>0</v>
      </c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2"/>
      <c r="S224" s="49"/>
    </row>
    <row r="225" spans="2:19" ht="19.5" customHeight="1" x14ac:dyDescent="0.2">
      <c r="B225" s="105" t="s">
        <v>588</v>
      </c>
      <c r="C225" s="59" t="s">
        <v>589</v>
      </c>
      <c r="D225" s="60"/>
      <c r="E225" s="53">
        <f t="shared" si="41"/>
        <v>0</v>
      </c>
      <c r="F225" s="61"/>
      <c r="G225" s="53">
        <f t="shared" si="42"/>
        <v>0</v>
      </c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2"/>
      <c r="S225" s="49"/>
    </row>
    <row r="226" spans="2:19" ht="23.25" customHeight="1" x14ac:dyDescent="0.2">
      <c r="B226" s="106" t="s">
        <v>590</v>
      </c>
      <c r="C226" s="63"/>
      <c r="D226" s="64"/>
      <c r="E226" s="65">
        <f t="shared" si="41"/>
        <v>0</v>
      </c>
      <c r="F226" s="66"/>
      <c r="G226" s="65">
        <f t="shared" si="42"/>
        <v>0</v>
      </c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7"/>
      <c r="S226" s="49"/>
    </row>
    <row r="227" spans="2:19" ht="11.25" customHeight="1" x14ac:dyDescent="0.2">
      <c r="B227" s="107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9" t="s">
        <v>591</v>
      </c>
    </row>
    <row r="228" spans="2:19" ht="18.75" customHeight="1" x14ac:dyDescent="0.2">
      <c r="B228" s="27"/>
      <c r="C228" s="196" t="s">
        <v>592</v>
      </c>
      <c r="D228" s="196"/>
      <c r="E228" s="196"/>
      <c r="F228" s="196"/>
      <c r="R228" s="25"/>
    </row>
    <row r="229" spans="2:19" ht="7.5" customHeight="1" x14ac:dyDescent="0.2">
      <c r="B229" s="110"/>
      <c r="C229" s="93"/>
      <c r="D229" s="11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9" ht="135" customHeight="1" x14ac:dyDescent="0.2">
      <c r="B230" s="38" t="s">
        <v>26</v>
      </c>
      <c r="C230" s="39" t="s">
        <v>27</v>
      </c>
      <c r="D230" s="39" t="s">
        <v>28</v>
      </c>
      <c r="E230" s="39" t="s">
        <v>29</v>
      </c>
      <c r="F230" s="39" t="s">
        <v>30</v>
      </c>
      <c r="G230" s="39" t="s">
        <v>31</v>
      </c>
      <c r="H230" s="39" t="s">
        <v>32</v>
      </c>
      <c r="I230" s="40" t="s">
        <v>33</v>
      </c>
      <c r="J230" s="39" t="s">
        <v>34</v>
      </c>
      <c r="K230" s="39" t="s">
        <v>35</v>
      </c>
      <c r="L230" s="39" t="s">
        <v>36</v>
      </c>
      <c r="M230" s="39" t="s">
        <v>37</v>
      </c>
      <c r="N230" s="39" t="s">
        <v>38</v>
      </c>
      <c r="O230" s="39" t="s">
        <v>39</v>
      </c>
      <c r="P230" s="39" t="s">
        <v>40</v>
      </c>
      <c r="Q230" s="39" t="s">
        <v>41</v>
      </c>
      <c r="R230" s="41" t="s">
        <v>42</v>
      </c>
    </row>
    <row r="231" spans="2:19" ht="12" customHeight="1" x14ac:dyDescent="0.2">
      <c r="B231" s="38">
        <v>1</v>
      </c>
      <c r="C231" s="42">
        <v>2</v>
      </c>
      <c r="D231" s="42">
        <v>3</v>
      </c>
      <c r="E231" s="42">
        <v>4</v>
      </c>
      <c r="F231" s="42">
        <v>5</v>
      </c>
      <c r="G231" s="42">
        <v>6</v>
      </c>
      <c r="H231" s="42">
        <v>7</v>
      </c>
      <c r="I231" s="42">
        <v>8</v>
      </c>
      <c r="J231" s="42">
        <v>9</v>
      </c>
      <c r="K231" s="42">
        <v>10</v>
      </c>
      <c r="L231" s="42">
        <v>11</v>
      </c>
      <c r="M231" s="42">
        <v>12</v>
      </c>
      <c r="N231" s="42">
        <v>13</v>
      </c>
      <c r="O231" s="42">
        <v>14</v>
      </c>
      <c r="P231" s="42">
        <v>15</v>
      </c>
      <c r="Q231" s="42">
        <v>16</v>
      </c>
      <c r="R231" s="43">
        <v>17</v>
      </c>
    </row>
    <row r="232" spans="2:19" ht="22.5" customHeight="1" x14ac:dyDescent="0.2">
      <c r="B232" s="94" t="s">
        <v>593</v>
      </c>
      <c r="C232" s="95" t="s">
        <v>594</v>
      </c>
      <c r="D232" s="96"/>
      <c r="E232" s="47">
        <f t="shared" ref="E232:E257" si="47">G232+R232-F232</f>
        <v>-9188056.4600000232</v>
      </c>
      <c r="F232" s="47">
        <f>F254-F233-F249</f>
        <v>0</v>
      </c>
      <c r="G232" s="47">
        <f t="shared" ref="G232:G257" si="48">I232+J232+K232+L232+M232+N232+O232+P232+Q232-H232</f>
        <v>-9188056.4600000232</v>
      </c>
      <c r="H232" s="47">
        <f t="shared" ref="H232:R232" si="49">H254-H233-H249</f>
        <v>0</v>
      </c>
      <c r="I232" s="47">
        <f t="shared" si="49"/>
        <v>0</v>
      </c>
      <c r="J232" s="47">
        <f t="shared" si="49"/>
        <v>0</v>
      </c>
      <c r="K232" s="47">
        <f t="shared" si="49"/>
        <v>0</v>
      </c>
      <c r="L232" s="47">
        <f t="shared" si="49"/>
        <v>0</v>
      </c>
      <c r="M232" s="47">
        <f t="shared" si="49"/>
        <v>0</v>
      </c>
      <c r="N232" s="47">
        <f t="shared" si="49"/>
        <v>0</v>
      </c>
      <c r="O232" s="47">
        <f t="shared" si="49"/>
        <v>-16704569.650000028</v>
      </c>
      <c r="P232" s="47">
        <f t="shared" si="49"/>
        <v>11872680.700000003</v>
      </c>
      <c r="Q232" s="47">
        <f t="shared" si="49"/>
        <v>-4356167.509999997</v>
      </c>
      <c r="R232" s="48">
        <f t="shared" si="49"/>
        <v>0</v>
      </c>
      <c r="S232" s="49"/>
    </row>
    <row r="233" spans="2:19" ht="21.75" customHeight="1" x14ac:dyDescent="0.2">
      <c r="B233" s="104" t="s">
        <v>595</v>
      </c>
      <c r="C233" s="56" t="s">
        <v>596</v>
      </c>
      <c r="D233" s="57"/>
      <c r="E233" s="53">
        <f t="shared" si="47"/>
        <v>999775.57000000007</v>
      </c>
      <c r="F233" s="53">
        <f>F234+F237+F240+F243+F246</f>
        <v>0</v>
      </c>
      <c r="G233" s="53">
        <f t="shared" si="48"/>
        <v>999775.57000000007</v>
      </c>
      <c r="H233" s="53">
        <f t="shared" ref="H233:R233" si="50">H234+H237+H240+H243+H246</f>
        <v>0</v>
      </c>
      <c r="I233" s="53">
        <f t="shared" si="50"/>
        <v>0</v>
      </c>
      <c r="J233" s="53">
        <f t="shared" si="50"/>
        <v>0</v>
      </c>
      <c r="K233" s="53">
        <f t="shared" si="50"/>
        <v>0</v>
      </c>
      <c r="L233" s="53">
        <f t="shared" si="50"/>
        <v>0</v>
      </c>
      <c r="M233" s="53">
        <f t="shared" si="50"/>
        <v>0</v>
      </c>
      <c r="N233" s="53">
        <f t="shared" si="50"/>
        <v>0</v>
      </c>
      <c r="O233" s="53">
        <f t="shared" si="50"/>
        <v>-1038281.8200000001</v>
      </c>
      <c r="P233" s="53">
        <f t="shared" si="50"/>
        <v>2041734.11</v>
      </c>
      <c r="Q233" s="53">
        <f t="shared" si="50"/>
        <v>-3676.72</v>
      </c>
      <c r="R233" s="54">
        <f t="shared" si="50"/>
        <v>0</v>
      </c>
      <c r="S233" s="49"/>
    </row>
    <row r="234" spans="2:19" ht="22.5" customHeight="1" x14ac:dyDescent="0.2">
      <c r="B234" s="55" t="s">
        <v>597</v>
      </c>
      <c r="C234" s="56" t="s">
        <v>598</v>
      </c>
      <c r="D234" s="57"/>
      <c r="E234" s="53">
        <f t="shared" si="47"/>
        <v>567774.98000000021</v>
      </c>
      <c r="F234" s="53">
        <f>F235+F236</f>
        <v>0</v>
      </c>
      <c r="G234" s="53">
        <f t="shared" si="48"/>
        <v>567774.98000000021</v>
      </c>
      <c r="H234" s="53">
        <f t="shared" ref="H234:R234" si="51">H235+H236</f>
        <v>0</v>
      </c>
      <c r="I234" s="53">
        <f t="shared" si="51"/>
        <v>0</v>
      </c>
      <c r="J234" s="53">
        <f t="shared" si="51"/>
        <v>0</v>
      </c>
      <c r="K234" s="53">
        <f t="shared" si="51"/>
        <v>0</v>
      </c>
      <c r="L234" s="53">
        <f t="shared" si="51"/>
        <v>0</v>
      </c>
      <c r="M234" s="53">
        <f t="shared" si="51"/>
        <v>0</v>
      </c>
      <c r="N234" s="53">
        <f t="shared" si="51"/>
        <v>0</v>
      </c>
      <c r="O234" s="53">
        <f t="shared" si="51"/>
        <v>-1470282.41</v>
      </c>
      <c r="P234" s="53">
        <f t="shared" si="51"/>
        <v>2041734.11</v>
      </c>
      <c r="Q234" s="53">
        <f t="shared" si="51"/>
        <v>-3676.72</v>
      </c>
      <c r="R234" s="54">
        <f t="shared" si="51"/>
        <v>0</v>
      </c>
      <c r="S234" s="49"/>
    </row>
    <row r="235" spans="2:19" ht="33.75" customHeight="1" x14ac:dyDescent="0.2">
      <c r="B235" s="58" t="s">
        <v>599</v>
      </c>
      <c r="C235" s="59" t="s">
        <v>600</v>
      </c>
      <c r="D235" s="60"/>
      <c r="E235" s="53">
        <f t="shared" si="47"/>
        <v>-2506.7199999999998</v>
      </c>
      <c r="F235" s="61"/>
      <c r="G235" s="53">
        <f t="shared" si="48"/>
        <v>-2506.7199999999998</v>
      </c>
      <c r="H235" s="61"/>
      <c r="I235" s="61"/>
      <c r="J235" s="61"/>
      <c r="K235" s="61"/>
      <c r="L235" s="61"/>
      <c r="M235" s="61"/>
      <c r="N235" s="61"/>
      <c r="O235" s="61"/>
      <c r="P235" s="61"/>
      <c r="Q235" s="61">
        <v>-2506.7199999999998</v>
      </c>
      <c r="R235" s="62"/>
      <c r="S235" s="49"/>
    </row>
    <row r="236" spans="2:19" ht="19.5" customHeight="1" x14ac:dyDescent="0.2">
      <c r="B236" s="58" t="s">
        <v>601</v>
      </c>
      <c r="C236" s="59" t="s">
        <v>602</v>
      </c>
      <c r="D236" s="60"/>
      <c r="E236" s="53">
        <f t="shared" si="47"/>
        <v>570281.70000000019</v>
      </c>
      <c r="F236" s="61"/>
      <c r="G236" s="53">
        <f t="shared" si="48"/>
        <v>570281.70000000019</v>
      </c>
      <c r="H236" s="61"/>
      <c r="I236" s="61"/>
      <c r="J236" s="61"/>
      <c r="K236" s="61"/>
      <c r="L236" s="61"/>
      <c r="M236" s="61"/>
      <c r="N236" s="61"/>
      <c r="O236" s="61">
        <v>-1470282.41</v>
      </c>
      <c r="P236" s="61">
        <v>2041734.11</v>
      </c>
      <c r="Q236" s="61">
        <v>-1170</v>
      </c>
      <c r="R236" s="62"/>
      <c r="S236" s="49"/>
    </row>
    <row r="237" spans="2:19" ht="19.5" customHeight="1" x14ac:dyDescent="0.2">
      <c r="B237" s="55" t="s">
        <v>603</v>
      </c>
      <c r="C237" s="56" t="s">
        <v>604</v>
      </c>
      <c r="D237" s="57"/>
      <c r="E237" s="53">
        <f t="shared" si="47"/>
        <v>0</v>
      </c>
      <c r="F237" s="53">
        <f>F238+F239</f>
        <v>0</v>
      </c>
      <c r="G237" s="53">
        <f t="shared" si="48"/>
        <v>0</v>
      </c>
      <c r="H237" s="53">
        <f t="shared" ref="H237:R237" si="52">H238+H239</f>
        <v>0</v>
      </c>
      <c r="I237" s="53">
        <f t="shared" si="52"/>
        <v>0</v>
      </c>
      <c r="J237" s="53">
        <f t="shared" si="52"/>
        <v>0</v>
      </c>
      <c r="K237" s="53">
        <f t="shared" si="52"/>
        <v>0</v>
      </c>
      <c r="L237" s="53">
        <f t="shared" si="52"/>
        <v>0</v>
      </c>
      <c r="M237" s="53">
        <f t="shared" si="52"/>
        <v>0</v>
      </c>
      <c r="N237" s="53">
        <f t="shared" si="52"/>
        <v>0</v>
      </c>
      <c r="O237" s="53">
        <f t="shared" si="52"/>
        <v>0</v>
      </c>
      <c r="P237" s="53">
        <f t="shared" si="52"/>
        <v>0</v>
      </c>
      <c r="Q237" s="53">
        <f t="shared" si="52"/>
        <v>0</v>
      </c>
      <c r="R237" s="54">
        <f t="shared" si="52"/>
        <v>0</v>
      </c>
      <c r="S237" s="49"/>
    </row>
    <row r="238" spans="2:19" ht="33.75" customHeight="1" x14ac:dyDescent="0.2">
      <c r="B238" s="58" t="s">
        <v>605</v>
      </c>
      <c r="C238" s="59" t="s">
        <v>606</v>
      </c>
      <c r="D238" s="60"/>
      <c r="E238" s="53">
        <f t="shared" si="47"/>
        <v>0</v>
      </c>
      <c r="F238" s="61"/>
      <c r="G238" s="53">
        <f t="shared" si="48"/>
        <v>0</v>
      </c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2"/>
      <c r="S238" s="49"/>
    </row>
    <row r="239" spans="2:19" ht="19.5" customHeight="1" x14ac:dyDescent="0.2">
      <c r="B239" s="86" t="s">
        <v>607</v>
      </c>
      <c r="C239" s="59" t="s">
        <v>608</v>
      </c>
      <c r="D239" s="60"/>
      <c r="E239" s="53">
        <f t="shared" si="47"/>
        <v>0</v>
      </c>
      <c r="F239" s="61"/>
      <c r="G239" s="53">
        <f t="shared" si="48"/>
        <v>0</v>
      </c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2"/>
      <c r="S239" s="49"/>
    </row>
    <row r="240" spans="2:19" ht="19.5" customHeight="1" x14ac:dyDescent="0.2">
      <c r="B240" s="87" t="s">
        <v>609</v>
      </c>
      <c r="C240" s="56" t="s">
        <v>610</v>
      </c>
      <c r="D240" s="57"/>
      <c r="E240" s="53">
        <f t="shared" si="47"/>
        <v>432000.58999999985</v>
      </c>
      <c r="F240" s="53">
        <f>F241+F242</f>
        <v>0</v>
      </c>
      <c r="G240" s="53">
        <f t="shared" si="48"/>
        <v>432000.58999999985</v>
      </c>
      <c r="H240" s="53">
        <f t="shared" ref="H240:R240" si="53">H241+H242</f>
        <v>0</v>
      </c>
      <c r="I240" s="53">
        <f t="shared" si="53"/>
        <v>0</v>
      </c>
      <c r="J240" s="53">
        <f t="shared" si="53"/>
        <v>0</v>
      </c>
      <c r="K240" s="53">
        <f t="shared" si="53"/>
        <v>0</v>
      </c>
      <c r="L240" s="53">
        <f t="shared" si="53"/>
        <v>0</v>
      </c>
      <c r="M240" s="53">
        <f t="shared" si="53"/>
        <v>0</v>
      </c>
      <c r="N240" s="53">
        <f t="shared" si="53"/>
        <v>0</v>
      </c>
      <c r="O240" s="53">
        <f t="shared" si="53"/>
        <v>432000.58999999985</v>
      </c>
      <c r="P240" s="53">
        <f t="shared" si="53"/>
        <v>0</v>
      </c>
      <c r="Q240" s="53">
        <f t="shared" si="53"/>
        <v>0</v>
      </c>
      <c r="R240" s="54">
        <f t="shared" si="53"/>
        <v>0</v>
      </c>
      <c r="S240" s="49"/>
    </row>
    <row r="241" spans="2:19" ht="33.75" customHeight="1" x14ac:dyDescent="0.2">
      <c r="B241" s="58" t="s">
        <v>611</v>
      </c>
      <c r="C241" s="59" t="s">
        <v>612</v>
      </c>
      <c r="D241" s="60" t="s">
        <v>613</v>
      </c>
      <c r="E241" s="53">
        <f t="shared" si="47"/>
        <v>-8447475.3300000001</v>
      </c>
      <c r="F241" s="61"/>
      <c r="G241" s="53">
        <f t="shared" si="48"/>
        <v>-8447475.3300000001</v>
      </c>
      <c r="H241" s="61"/>
      <c r="I241" s="61"/>
      <c r="J241" s="61"/>
      <c r="K241" s="61"/>
      <c r="L241" s="61"/>
      <c r="M241" s="61"/>
      <c r="N241" s="61"/>
      <c r="O241" s="61">
        <v>-8447475.3300000001</v>
      </c>
      <c r="P241" s="61"/>
      <c r="Q241" s="61"/>
      <c r="R241" s="62"/>
      <c r="S241" s="49"/>
    </row>
    <row r="242" spans="2:19" ht="22.5" customHeight="1" x14ac:dyDescent="0.2">
      <c r="B242" s="58" t="s">
        <v>614</v>
      </c>
      <c r="C242" s="59" t="s">
        <v>615</v>
      </c>
      <c r="D242" s="60" t="s">
        <v>616</v>
      </c>
      <c r="E242" s="53">
        <f t="shared" si="47"/>
        <v>8879475.9199999999</v>
      </c>
      <c r="F242" s="61"/>
      <c r="G242" s="53">
        <f t="shared" si="48"/>
        <v>8879475.9199999999</v>
      </c>
      <c r="H242" s="61"/>
      <c r="I242" s="61"/>
      <c r="J242" s="61"/>
      <c r="K242" s="61"/>
      <c r="L242" s="61"/>
      <c r="M242" s="61"/>
      <c r="N242" s="61"/>
      <c r="O242" s="61">
        <v>8879475.9199999999</v>
      </c>
      <c r="P242" s="61"/>
      <c r="Q242" s="61"/>
      <c r="R242" s="62"/>
      <c r="S242" s="49"/>
    </row>
    <row r="243" spans="2:19" ht="22.5" customHeight="1" x14ac:dyDescent="0.2">
      <c r="B243" s="55" t="s">
        <v>617</v>
      </c>
      <c r="C243" s="56" t="s">
        <v>618</v>
      </c>
      <c r="D243" s="57"/>
      <c r="E243" s="53">
        <f t="shared" si="47"/>
        <v>0</v>
      </c>
      <c r="F243" s="53">
        <f>F244+F245</f>
        <v>0</v>
      </c>
      <c r="G243" s="53">
        <f t="shared" si="48"/>
        <v>0</v>
      </c>
      <c r="H243" s="53">
        <f t="shared" ref="H243:R243" si="54">H244+H245</f>
        <v>0</v>
      </c>
      <c r="I243" s="53">
        <f t="shared" si="54"/>
        <v>0</v>
      </c>
      <c r="J243" s="53">
        <f t="shared" si="54"/>
        <v>0</v>
      </c>
      <c r="K243" s="53">
        <f t="shared" si="54"/>
        <v>0</v>
      </c>
      <c r="L243" s="53">
        <f t="shared" si="54"/>
        <v>0</v>
      </c>
      <c r="M243" s="53">
        <f t="shared" si="54"/>
        <v>0</v>
      </c>
      <c r="N243" s="53">
        <f t="shared" si="54"/>
        <v>0</v>
      </c>
      <c r="O243" s="53">
        <f t="shared" si="54"/>
        <v>0</v>
      </c>
      <c r="P243" s="53">
        <f t="shared" si="54"/>
        <v>0</v>
      </c>
      <c r="Q243" s="53">
        <f t="shared" si="54"/>
        <v>0</v>
      </c>
      <c r="R243" s="54">
        <f t="shared" si="54"/>
        <v>0</v>
      </c>
      <c r="S243" s="49"/>
    </row>
    <row r="244" spans="2:19" ht="22.5" customHeight="1" x14ac:dyDescent="0.2">
      <c r="B244" s="58" t="s">
        <v>619</v>
      </c>
      <c r="C244" s="59" t="s">
        <v>620</v>
      </c>
      <c r="D244" s="60" t="s">
        <v>613</v>
      </c>
      <c r="E244" s="53">
        <f t="shared" si="47"/>
        <v>0</v>
      </c>
      <c r="F244" s="61"/>
      <c r="G244" s="53">
        <f t="shared" si="48"/>
        <v>0</v>
      </c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2"/>
      <c r="S244" s="49"/>
    </row>
    <row r="245" spans="2:19" ht="19.5" customHeight="1" x14ac:dyDescent="0.2">
      <c r="B245" s="58" t="s">
        <v>621</v>
      </c>
      <c r="C245" s="59" t="s">
        <v>622</v>
      </c>
      <c r="D245" s="60" t="s">
        <v>616</v>
      </c>
      <c r="E245" s="53">
        <f t="shared" si="47"/>
        <v>0</v>
      </c>
      <c r="F245" s="61"/>
      <c r="G245" s="53">
        <f t="shared" si="48"/>
        <v>0</v>
      </c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2"/>
      <c r="S245" s="49"/>
    </row>
    <row r="246" spans="2:19" ht="24" customHeight="1" x14ac:dyDescent="0.2">
      <c r="B246" s="55" t="s">
        <v>623</v>
      </c>
      <c r="C246" s="56" t="s">
        <v>624</v>
      </c>
      <c r="D246" s="57"/>
      <c r="E246" s="53">
        <f t="shared" si="47"/>
        <v>0</v>
      </c>
      <c r="F246" s="53">
        <f>F247+F248</f>
        <v>0</v>
      </c>
      <c r="G246" s="53">
        <f t="shared" si="48"/>
        <v>0</v>
      </c>
      <c r="H246" s="53">
        <f t="shared" ref="H246:R246" si="55">H247+H248</f>
        <v>0</v>
      </c>
      <c r="I246" s="53">
        <f t="shared" si="55"/>
        <v>0</v>
      </c>
      <c r="J246" s="53">
        <f t="shared" si="55"/>
        <v>0</v>
      </c>
      <c r="K246" s="53">
        <f t="shared" si="55"/>
        <v>0</v>
      </c>
      <c r="L246" s="53">
        <f t="shared" si="55"/>
        <v>0</v>
      </c>
      <c r="M246" s="53">
        <f t="shared" si="55"/>
        <v>0</v>
      </c>
      <c r="N246" s="53">
        <f t="shared" si="55"/>
        <v>0</v>
      </c>
      <c r="O246" s="53">
        <f t="shared" si="55"/>
        <v>0</v>
      </c>
      <c r="P246" s="53">
        <f t="shared" si="55"/>
        <v>0</v>
      </c>
      <c r="Q246" s="53">
        <f t="shared" si="55"/>
        <v>0</v>
      </c>
      <c r="R246" s="54">
        <f t="shared" si="55"/>
        <v>0</v>
      </c>
      <c r="S246" s="49"/>
    </row>
    <row r="247" spans="2:19" ht="22.5" customHeight="1" x14ac:dyDescent="0.2">
      <c r="B247" s="58" t="s">
        <v>619</v>
      </c>
      <c r="C247" s="59" t="s">
        <v>625</v>
      </c>
      <c r="D247" s="60" t="s">
        <v>613</v>
      </c>
      <c r="E247" s="53">
        <f t="shared" si="47"/>
        <v>0</v>
      </c>
      <c r="F247" s="61"/>
      <c r="G247" s="53">
        <f t="shared" si="48"/>
        <v>0</v>
      </c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2"/>
      <c r="S247" s="49"/>
    </row>
    <row r="248" spans="2:19" ht="19.5" customHeight="1" x14ac:dyDescent="0.2">
      <c r="B248" s="58" t="s">
        <v>621</v>
      </c>
      <c r="C248" s="59" t="s">
        <v>626</v>
      </c>
      <c r="D248" s="60" t="s">
        <v>616</v>
      </c>
      <c r="E248" s="53">
        <f t="shared" si="47"/>
        <v>0</v>
      </c>
      <c r="F248" s="61"/>
      <c r="G248" s="53">
        <f t="shared" si="48"/>
        <v>0</v>
      </c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2"/>
      <c r="S248" s="49"/>
    </row>
    <row r="249" spans="2:19" ht="21.75" customHeight="1" x14ac:dyDescent="0.2">
      <c r="B249" s="104" t="s">
        <v>627</v>
      </c>
      <c r="C249" s="56" t="s">
        <v>628</v>
      </c>
      <c r="D249" s="57"/>
      <c r="E249" s="53">
        <f t="shared" si="47"/>
        <v>0</v>
      </c>
      <c r="F249" s="53">
        <f>F250+F251+F252+F253</f>
        <v>0</v>
      </c>
      <c r="G249" s="53">
        <f t="shared" si="48"/>
        <v>0</v>
      </c>
      <c r="H249" s="53">
        <f t="shared" ref="H249:R249" si="56">H250+H251+H252+H253</f>
        <v>0</v>
      </c>
      <c r="I249" s="53">
        <f t="shared" si="56"/>
        <v>0</v>
      </c>
      <c r="J249" s="53">
        <f t="shared" si="56"/>
        <v>0</v>
      </c>
      <c r="K249" s="53">
        <f t="shared" si="56"/>
        <v>0</v>
      </c>
      <c r="L249" s="53">
        <f t="shared" si="56"/>
        <v>0</v>
      </c>
      <c r="M249" s="53">
        <f t="shared" si="56"/>
        <v>0</v>
      </c>
      <c r="N249" s="53">
        <f t="shared" si="56"/>
        <v>0</v>
      </c>
      <c r="O249" s="53">
        <f t="shared" si="56"/>
        <v>0</v>
      </c>
      <c r="P249" s="53">
        <f t="shared" si="56"/>
        <v>0</v>
      </c>
      <c r="Q249" s="53">
        <f t="shared" si="56"/>
        <v>0</v>
      </c>
      <c r="R249" s="54">
        <f t="shared" si="56"/>
        <v>0</v>
      </c>
      <c r="S249" s="49"/>
    </row>
    <row r="250" spans="2:19" ht="33.75" customHeight="1" x14ac:dyDescent="0.2">
      <c r="B250" s="58" t="s">
        <v>629</v>
      </c>
      <c r="C250" s="59" t="s">
        <v>630</v>
      </c>
      <c r="D250" s="60" t="s">
        <v>613</v>
      </c>
      <c r="E250" s="53">
        <f t="shared" si="47"/>
        <v>0</v>
      </c>
      <c r="F250" s="61"/>
      <c r="G250" s="53">
        <f t="shared" si="48"/>
        <v>0</v>
      </c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2"/>
      <c r="S250" s="49"/>
    </row>
    <row r="251" spans="2:19" ht="19.5" customHeight="1" x14ac:dyDescent="0.2">
      <c r="B251" s="58" t="s">
        <v>631</v>
      </c>
      <c r="C251" s="59" t="s">
        <v>632</v>
      </c>
      <c r="D251" s="60" t="s">
        <v>616</v>
      </c>
      <c r="E251" s="53">
        <f t="shared" si="47"/>
        <v>0</v>
      </c>
      <c r="F251" s="61"/>
      <c r="G251" s="53">
        <f t="shared" si="48"/>
        <v>0</v>
      </c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2"/>
      <c r="S251" s="49"/>
    </row>
    <row r="252" spans="2:19" ht="22.5" customHeight="1" x14ac:dyDescent="0.2">
      <c r="B252" s="58" t="s">
        <v>633</v>
      </c>
      <c r="C252" s="59" t="s">
        <v>634</v>
      </c>
      <c r="D252" s="60" t="s">
        <v>613</v>
      </c>
      <c r="E252" s="53">
        <f t="shared" si="47"/>
        <v>0</v>
      </c>
      <c r="F252" s="61"/>
      <c r="G252" s="53">
        <f t="shared" si="48"/>
        <v>0</v>
      </c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2"/>
      <c r="S252" s="49"/>
    </row>
    <row r="253" spans="2:19" ht="22.5" customHeight="1" x14ac:dyDescent="0.2">
      <c r="B253" s="58" t="s">
        <v>635</v>
      </c>
      <c r="C253" s="59" t="s">
        <v>636</v>
      </c>
      <c r="D253" s="60" t="s">
        <v>616</v>
      </c>
      <c r="E253" s="53">
        <f t="shared" si="47"/>
        <v>0</v>
      </c>
      <c r="F253" s="61"/>
      <c r="G253" s="53">
        <f t="shared" si="48"/>
        <v>0</v>
      </c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2"/>
      <c r="S253" s="49"/>
    </row>
    <row r="254" spans="2:19" ht="19.5" customHeight="1" x14ac:dyDescent="0.2">
      <c r="B254" s="104" t="s">
        <v>637</v>
      </c>
      <c r="C254" s="56" t="s">
        <v>638</v>
      </c>
      <c r="D254" s="57"/>
      <c r="E254" s="53">
        <f t="shared" si="47"/>
        <v>-8188280.8900000229</v>
      </c>
      <c r="F254" s="53">
        <f>F255+F256+F257</f>
        <v>0</v>
      </c>
      <c r="G254" s="53">
        <f t="shared" si="48"/>
        <v>-8188280.8900000229</v>
      </c>
      <c r="H254" s="53">
        <f t="shared" ref="H254:R254" si="57">H255+H256+H257</f>
        <v>0</v>
      </c>
      <c r="I254" s="53">
        <f t="shared" si="57"/>
        <v>0</v>
      </c>
      <c r="J254" s="53">
        <f t="shared" si="57"/>
        <v>0</v>
      </c>
      <c r="K254" s="53">
        <f t="shared" si="57"/>
        <v>0</v>
      </c>
      <c r="L254" s="53">
        <f t="shared" si="57"/>
        <v>0</v>
      </c>
      <c r="M254" s="53">
        <f t="shared" si="57"/>
        <v>0</v>
      </c>
      <c r="N254" s="53">
        <f t="shared" si="57"/>
        <v>0</v>
      </c>
      <c r="O254" s="53">
        <f t="shared" si="57"/>
        <v>-17742851.470000029</v>
      </c>
      <c r="P254" s="53">
        <f t="shared" si="57"/>
        <v>13914414.810000002</v>
      </c>
      <c r="Q254" s="53">
        <f t="shared" si="57"/>
        <v>-4359844.2299999967</v>
      </c>
      <c r="R254" s="54">
        <f t="shared" si="57"/>
        <v>0</v>
      </c>
      <c r="S254" s="49"/>
    </row>
    <row r="255" spans="2:19" ht="22.5" customHeight="1" x14ac:dyDescent="0.2">
      <c r="B255" s="58" t="s">
        <v>639</v>
      </c>
      <c r="C255" s="59" t="s">
        <v>640</v>
      </c>
      <c r="D255" s="60" t="s">
        <v>613</v>
      </c>
      <c r="E255" s="53">
        <f t="shared" si="47"/>
        <v>-1187251008.4099998</v>
      </c>
      <c r="F255" s="61"/>
      <c r="G255" s="53">
        <f t="shared" si="48"/>
        <v>-1187251008.4099998</v>
      </c>
      <c r="H255" s="61">
        <v>-50293841.390000001</v>
      </c>
      <c r="I255" s="61"/>
      <c r="J255" s="61"/>
      <c r="K255" s="61"/>
      <c r="L255" s="61"/>
      <c r="M255" s="61"/>
      <c r="N255" s="61"/>
      <c r="O255" s="61">
        <v>-862423048.94000006</v>
      </c>
      <c r="P255" s="61">
        <v>-328182110.85000002</v>
      </c>
      <c r="Q255" s="61">
        <v>-46939690.009999998</v>
      </c>
      <c r="R255" s="62"/>
      <c r="S255" s="49"/>
    </row>
    <row r="256" spans="2:19" ht="19.5" customHeight="1" x14ac:dyDescent="0.2">
      <c r="B256" s="58" t="s">
        <v>641</v>
      </c>
      <c r="C256" s="59" t="s">
        <v>642</v>
      </c>
      <c r="D256" s="60" t="s">
        <v>616</v>
      </c>
      <c r="E256" s="53">
        <f t="shared" si="47"/>
        <v>1179062727.52</v>
      </c>
      <c r="F256" s="61"/>
      <c r="G256" s="53">
        <f t="shared" si="48"/>
        <v>1179062727.52</v>
      </c>
      <c r="H256" s="61">
        <v>50293841.390000001</v>
      </c>
      <c r="I256" s="61"/>
      <c r="J256" s="61"/>
      <c r="K256" s="61"/>
      <c r="L256" s="61"/>
      <c r="M256" s="61"/>
      <c r="N256" s="61"/>
      <c r="O256" s="61">
        <v>844680197.47000003</v>
      </c>
      <c r="P256" s="61">
        <v>342096525.66000003</v>
      </c>
      <c r="Q256" s="61">
        <v>42579845.780000001</v>
      </c>
      <c r="R256" s="62"/>
      <c r="S256" s="49"/>
    </row>
    <row r="257" spans="2:19" ht="19.5" customHeight="1" x14ac:dyDescent="0.2">
      <c r="B257" s="86" t="s">
        <v>643</v>
      </c>
      <c r="C257" s="63" t="s">
        <v>644</v>
      </c>
      <c r="D257" s="64" t="s">
        <v>645</v>
      </c>
      <c r="E257" s="65">
        <f t="shared" si="47"/>
        <v>0</v>
      </c>
      <c r="F257" s="66"/>
      <c r="G257" s="65">
        <f t="shared" si="48"/>
        <v>0</v>
      </c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7"/>
      <c r="S257" s="49"/>
    </row>
    <row r="258" spans="2:19" ht="23.25" customHeight="1" x14ac:dyDescent="0.2">
      <c r="B258" s="112"/>
      <c r="C258" s="113" t="s">
        <v>646</v>
      </c>
      <c r="D258" s="90"/>
      <c r="E258" s="90"/>
      <c r="F258" s="90"/>
      <c r="G258" s="90"/>
      <c r="H258" s="90"/>
      <c r="I258" s="90"/>
      <c r="J258" s="90"/>
      <c r="K258" s="90"/>
      <c r="L258" s="90"/>
      <c r="M258" s="90"/>
      <c r="N258" s="90"/>
      <c r="O258" s="90"/>
      <c r="P258" s="90"/>
      <c r="Q258" s="90"/>
      <c r="R258" s="90"/>
    </row>
    <row r="259" spans="2:19" ht="15.75" customHeight="1" x14ac:dyDescent="0.2">
      <c r="D259" s="114"/>
      <c r="E259" s="114"/>
      <c r="F259" s="114"/>
      <c r="G259" s="114"/>
      <c r="H259" s="114"/>
      <c r="I259" s="114"/>
    </row>
    <row r="260" spans="2:19" ht="48" customHeight="1" x14ac:dyDescent="0.2">
      <c r="C260" s="115"/>
      <c r="D260" s="199"/>
      <c r="E260" s="200"/>
      <c r="F260" s="200"/>
      <c r="G260" s="210" t="s">
        <v>647</v>
      </c>
      <c r="H260" s="211"/>
      <c r="I260" s="210"/>
      <c r="J260" s="116"/>
    </row>
    <row r="261" spans="2:19" ht="3.75" customHeight="1" x14ac:dyDescent="0.2">
      <c r="D261" s="200"/>
      <c r="E261" s="200"/>
      <c r="F261" s="200"/>
      <c r="G261" s="212"/>
      <c r="H261" s="212"/>
      <c r="I261" s="212"/>
    </row>
    <row r="262" spans="2:19" ht="15.75" customHeight="1" x14ac:dyDescent="0.2">
      <c r="C262" s="115"/>
      <c r="D262" s="201" t="s">
        <v>648</v>
      </c>
      <c r="E262" s="202"/>
      <c r="F262" s="202"/>
      <c r="G262" s="213" t="s">
        <v>649</v>
      </c>
      <c r="H262" s="214"/>
      <c r="I262" s="213"/>
      <c r="J262" s="116"/>
    </row>
    <row r="263" spans="2:19" ht="15" customHeight="1" x14ac:dyDescent="0.2">
      <c r="C263" s="115"/>
      <c r="D263" s="203" t="s">
        <v>650</v>
      </c>
      <c r="E263" s="204"/>
      <c r="F263" s="204"/>
      <c r="G263" s="215">
        <v>45716</v>
      </c>
      <c r="H263" s="216"/>
      <c r="I263" s="215"/>
      <c r="J263" s="116"/>
    </row>
    <row r="264" spans="2:19" ht="15" customHeight="1" x14ac:dyDescent="0.2">
      <c r="C264" s="115"/>
      <c r="D264" s="203" t="s">
        <v>651</v>
      </c>
      <c r="E264" s="204"/>
      <c r="F264" s="204"/>
      <c r="G264" s="217" t="s">
        <v>652</v>
      </c>
      <c r="H264" s="218"/>
      <c r="I264" s="217"/>
      <c r="J264" s="116"/>
    </row>
    <row r="265" spans="2:19" ht="15" customHeight="1" x14ac:dyDescent="0.2">
      <c r="C265" s="115"/>
      <c r="D265" s="203" t="s">
        <v>653</v>
      </c>
      <c r="E265" s="204"/>
      <c r="F265" s="204"/>
      <c r="G265" s="217" t="s">
        <v>654</v>
      </c>
      <c r="H265" s="218"/>
      <c r="I265" s="217"/>
      <c r="J265" s="116"/>
    </row>
    <row r="266" spans="2:19" ht="15" customHeight="1" x14ac:dyDescent="0.2">
      <c r="C266" s="115"/>
      <c r="D266" s="203" t="s">
        <v>655</v>
      </c>
      <c r="E266" s="204"/>
      <c r="F266" s="204"/>
      <c r="G266" s="217" t="s">
        <v>656</v>
      </c>
      <c r="H266" s="218"/>
      <c r="I266" s="217"/>
      <c r="J266" s="116"/>
    </row>
    <row r="267" spans="2:19" ht="15" customHeight="1" x14ac:dyDescent="0.2">
      <c r="C267" s="115"/>
      <c r="D267" s="203" t="s">
        <v>657</v>
      </c>
      <c r="E267" s="204"/>
      <c r="F267" s="204"/>
      <c r="G267" s="215">
        <v>45342</v>
      </c>
      <c r="H267" s="216"/>
      <c r="I267" s="215"/>
      <c r="J267" s="116"/>
    </row>
    <row r="268" spans="2:19" ht="15" customHeight="1" x14ac:dyDescent="0.2">
      <c r="C268" s="115"/>
      <c r="D268" s="203" t="s">
        <v>658</v>
      </c>
      <c r="E268" s="204"/>
      <c r="F268" s="204"/>
      <c r="G268" s="215">
        <v>45792</v>
      </c>
      <c r="H268" s="216"/>
      <c r="I268" s="215"/>
      <c r="J268" s="116"/>
    </row>
    <row r="269" spans="2:19" ht="15" customHeight="1" x14ac:dyDescent="0.2">
      <c r="C269" s="115"/>
      <c r="D269" s="203" t="s">
        <v>659</v>
      </c>
      <c r="E269" s="204"/>
      <c r="F269" s="204"/>
      <c r="G269" s="217" t="s">
        <v>660</v>
      </c>
      <c r="H269" s="218"/>
      <c r="I269" s="217"/>
      <c r="J269" s="116"/>
    </row>
    <row r="270" spans="2:19" ht="15.75" customHeight="1" x14ac:dyDescent="0.2">
      <c r="C270" s="115"/>
      <c r="D270" s="205" t="s">
        <v>661</v>
      </c>
      <c r="E270" s="206"/>
      <c r="F270" s="206"/>
      <c r="G270" s="219"/>
      <c r="H270" s="220"/>
      <c r="I270" s="219"/>
      <c r="J270" s="116"/>
    </row>
    <row r="271" spans="2:19" ht="3.75" customHeight="1" x14ac:dyDescent="0.2">
      <c r="D271" s="207"/>
      <c r="E271" s="207"/>
      <c r="F271" s="207"/>
      <c r="G271" s="221"/>
      <c r="H271" s="221"/>
      <c r="I271" s="221"/>
    </row>
    <row r="272" spans="2:19" ht="15.75" customHeight="1" x14ac:dyDescent="0.2">
      <c r="C272" s="115"/>
      <c r="D272" s="203" t="s">
        <v>648</v>
      </c>
      <c r="E272" s="204"/>
      <c r="F272" s="204"/>
      <c r="G272" s="217" t="s">
        <v>649</v>
      </c>
      <c r="H272" s="218"/>
      <c r="I272" s="217"/>
      <c r="J272" s="116"/>
    </row>
    <row r="273" spans="3:10" ht="15" customHeight="1" x14ac:dyDescent="0.2">
      <c r="C273" s="115"/>
      <c r="D273" s="203" t="s">
        <v>650</v>
      </c>
      <c r="E273" s="204"/>
      <c r="F273" s="204"/>
      <c r="G273" s="215">
        <v>45716</v>
      </c>
      <c r="H273" s="216"/>
      <c r="I273" s="215"/>
      <c r="J273" s="116"/>
    </row>
    <row r="274" spans="3:10" ht="15" customHeight="1" x14ac:dyDescent="0.2">
      <c r="C274" s="115"/>
      <c r="D274" s="203" t="s">
        <v>651</v>
      </c>
      <c r="E274" s="204"/>
      <c r="F274" s="204"/>
      <c r="G274" s="217" t="s">
        <v>652</v>
      </c>
      <c r="H274" s="218"/>
      <c r="I274" s="217"/>
      <c r="J274" s="116"/>
    </row>
    <row r="275" spans="3:10" ht="15" customHeight="1" x14ac:dyDescent="0.2">
      <c r="C275" s="115"/>
      <c r="D275" s="203" t="s">
        <v>653</v>
      </c>
      <c r="E275" s="204"/>
      <c r="F275" s="204"/>
      <c r="G275" s="217" t="s">
        <v>654</v>
      </c>
      <c r="H275" s="218"/>
      <c r="I275" s="217"/>
      <c r="J275" s="116"/>
    </row>
    <row r="276" spans="3:10" ht="15" customHeight="1" x14ac:dyDescent="0.2">
      <c r="C276" s="115"/>
      <c r="D276" s="203" t="s">
        <v>655</v>
      </c>
      <c r="E276" s="204"/>
      <c r="F276" s="204"/>
      <c r="G276" s="217" t="s">
        <v>656</v>
      </c>
      <c r="H276" s="218"/>
      <c r="I276" s="217"/>
      <c r="J276" s="116"/>
    </row>
    <row r="277" spans="3:10" ht="15" customHeight="1" x14ac:dyDescent="0.2">
      <c r="C277" s="115"/>
      <c r="D277" s="203" t="s">
        <v>657</v>
      </c>
      <c r="E277" s="204"/>
      <c r="F277" s="204"/>
      <c r="G277" s="215">
        <v>45342</v>
      </c>
      <c r="H277" s="216"/>
      <c r="I277" s="215"/>
      <c r="J277" s="116"/>
    </row>
    <row r="278" spans="3:10" ht="15" customHeight="1" x14ac:dyDescent="0.2">
      <c r="C278" s="115"/>
      <c r="D278" s="203" t="s">
        <v>658</v>
      </c>
      <c r="E278" s="204"/>
      <c r="F278" s="204"/>
      <c r="G278" s="215">
        <v>45792</v>
      </c>
      <c r="H278" s="216"/>
      <c r="I278" s="215"/>
      <c r="J278" s="116"/>
    </row>
    <row r="279" spans="3:10" ht="15" customHeight="1" x14ac:dyDescent="0.2">
      <c r="C279" s="115"/>
      <c r="D279" s="203" t="s">
        <v>659</v>
      </c>
      <c r="E279" s="204"/>
      <c r="F279" s="204"/>
      <c r="G279" s="217" t="s">
        <v>660</v>
      </c>
      <c r="H279" s="218"/>
      <c r="I279" s="217"/>
      <c r="J279" s="116"/>
    </row>
    <row r="280" spans="3:10" ht="15.75" customHeight="1" x14ac:dyDescent="0.2">
      <c r="C280" s="115"/>
      <c r="D280" s="205" t="s">
        <v>661</v>
      </c>
      <c r="E280" s="206"/>
      <c r="F280" s="206"/>
      <c r="G280" s="219"/>
      <c r="H280" s="220"/>
      <c r="I280" s="219"/>
      <c r="J280" s="116"/>
    </row>
    <row r="281" spans="3:10" ht="3.75" customHeight="1" x14ac:dyDescent="0.2">
      <c r="D281" s="207"/>
      <c r="E281" s="207"/>
      <c r="F281" s="207"/>
      <c r="G281" s="221"/>
      <c r="H281" s="221"/>
      <c r="I281" s="221"/>
    </row>
    <row r="282" spans="3:10" ht="15.75" customHeight="1" x14ac:dyDescent="0.2">
      <c r="C282" s="115"/>
      <c r="D282" s="203" t="s">
        <v>648</v>
      </c>
      <c r="E282" s="204"/>
      <c r="F282" s="204"/>
      <c r="G282" s="217" t="s">
        <v>662</v>
      </c>
      <c r="H282" s="218"/>
      <c r="I282" s="217"/>
      <c r="J282" s="116"/>
    </row>
    <row r="283" spans="3:10" ht="15" customHeight="1" x14ac:dyDescent="0.2">
      <c r="C283" s="115"/>
      <c r="D283" s="203" t="s">
        <v>650</v>
      </c>
      <c r="E283" s="204"/>
      <c r="F283" s="204"/>
      <c r="G283" s="215">
        <v>45716</v>
      </c>
      <c r="H283" s="216"/>
      <c r="I283" s="215"/>
      <c r="J283" s="116"/>
    </row>
    <row r="284" spans="3:10" ht="15" customHeight="1" x14ac:dyDescent="0.2">
      <c r="C284" s="115"/>
      <c r="D284" s="203" t="s">
        <v>651</v>
      </c>
      <c r="E284" s="204"/>
      <c r="F284" s="204"/>
      <c r="G284" s="217" t="s">
        <v>663</v>
      </c>
      <c r="H284" s="218"/>
      <c r="I284" s="217"/>
      <c r="J284" s="116"/>
    </row>
    <row r="285" spans="3:10" ht="15" customHeight="1" x14ac:dyDescent="0.2">
      <c r="C285" s="115"/>
      <c r="D285" s="203" t="s">
        <v>653</v>
      </c>
      <c r="E285" s="204"/>
      <c r="F285" s="204"/>
      <c r="G285" s="217" t="s">
        <v>654</v>
      </c>
      <c r="H285" s="218"/>
      <c r="I285" s="217"/>
      <c r="J285" s="116"/>
    </row>
    <row r="286" spans="3:10" ht="15" customHeight="1" x14ac:dyDescent="0.2">
      <c r="C286" s="115"/>
      <c r="D286" s="203" t="s">
        <v>655</v>
      </c>
      <c r="E286" s="204"/>
      <c r="F286" s="204"/>
      <c r="G286" s="217" t="s">
        <v>664</v>
      </c>
      <c r="H286" s="218"/>
      <c r="I286" s="217"/>
      <c r="J286" s="116"/>
    </row>
    <row r="287" spans="3:10" ht="15" customHeight="1" x14ac:dyDescent="0.2">
      <c r="C287" s="115"/>
      <c r="D287" s="203" t="s">
        <v>657</v>
      </c>
      <c r="E287" s="204"/>
      <c r="F287" s="204"/>
      <c r="G287" s="215">
        <v>45342</v>
      </c>
      <c r="H287" s="216"/>
      <c r="I287" s="215"/>
      <c r="J287" s="116"/>
    </row>
    <row r="288" spans="3:10" ht="15" customHeight="1" x14ac:dyDescent="0.2">
      <c r="C288" s="115"/>
      <c r="D288" s="203" t="s">
        <v>658</v>
      </c>
      <c r="E288" s="204"/>
      <c r="F288" s="204"/>
      <c r="G288" s="215">
        <v>45792</v>
      </c>
      <c r="H288" s="216"/>
      <c r="I288" s="215"/>
      <c r="J288" s="116"/>
    </row>
    <row r="289" spans="3:10" ht="15" customHeight="1" x14ac:dyDescent="0.2">
      <c r="C289" s="115"/>
      <c r="D289" s="203" t="s">
        <v>659</v>
      </c>
      <c r="E289" s="204"/>
      <c r="F289" s="204"/>
      <c r="G289" s="217" t="s">
        <v>665</v>
      </c>
      <c r="H289" s="218"/>
      <c r="I289" s="217"/>
      <c r="J289" s="116"/>
    </row>
    <row r="290" spans="3:10" ht="15.75" customHeight="1" x14ac:dyDescent="0.2">
      <c r="C290" s="115"/>
      <c r="D290" s="205" t="s">
        <v>661</v>
      </c>
      <c r="E290" s="206"/>
      <c r="F290" s="206"/>
      <c r="G290" s="219"/>
      <c r="H290" s="220"/>
      <c r="I290" s="219"/>
      <c r="J290" s="116"/>
    </row>
    <row r="291" spans="3:10" ht="3.75" customHeight="1" x14ac:dyDescent="0.2">
      <c r="D291" s="207"/>
      <c r="E291" s="207"/>
      <c r="F291" s="207"/>
      <c r="G291" s="221"/>
      <c r="H291" s="221"/>
      <c r="I291" s="221"/>
    </row>
    <row r="292" spans="3:10" ht="15.75" customHeight="1" x14ac:dyDescent="0.2">
      <c r="C292" s="115"/>
      <c r="D292" s="203" t="s">
        <v>648</v>
      </c>
      <c r="E292" s="204"/>
      <c r="F292" s="204"/>
      <c r="G292" s="217" t="s">
        <v>662</v>
      </c>
      <c r="H292" s="218"/>
      <c r="I292" s="217"/>
      <c r="J292" s="116"/>
    </row>
    <row r="293" spans="3:10" ht="15" customHeight="1" x14ac:dyDescent="0.2">
      <c r="C293" s="115"/>
      <c r="D293" s="203" t="s">
        <v>650</v>
      </c>
      <c r="E293" s="204"/>
      <c r="F293" s="204"/>
      <c r="G293" s="215">
        <v>45716</v>
      </c>
      <c r="H293" s="216"/>
      <c r="I293" s="215"/>
      <c r="J293" s="116"/>
    </row>
    <row r="294" spans="3:10" ht="15" customHeight="1" x14ac:dyDescent="0.2">
      <c r="C294" s="115"/>
      <c r="D294" s="203" t="s">
        <v>651</v>
      </c>
      <c r="E294" s="204"/>
      <c r="F294" s="204"/>
      <c r="G294" s="217" t="s">
        <v>663</v>
      </c>
      <c r="H294" s="218"/>
      <c r="I294" s="217"/>
      <c r="J294" s="116"/>
    </row>
    <row r="295" spans="3:10" ht="15" customHeight="1" x14ac:dyDescent="0.2">
      <c r="C295" s="115"/>
      <c r="D295" s="203" t="s">
        <v>653</v>
      </c>
      <c r="E295" s="204"/>
      <c r="F295" s="204"/>
      <c r="G295" s="217" t="s">
        <v>654</v>
      </c>
      <c r="H295" s="218"/>
      <c r="I295" s="217"/>
      <c r="J295" s="116"/>
    </row>
    <row r="296" spans="3:10" ht="15" customHeight="1" x14ac:dyDescent="0.2">
      <c r="C296" s="115"/>
      <c r="D296" s="203" t="s">
        <v>655</v>
      </c>
      <c r="E296" s="204"/>
      <c r="F296" s="204"/>
      <c r="G296" s="217" t="s">
        <v>664</v>
      </c>
      <c r="H296" s="218"/>
      <c r="I296" s="217"/>
      <c r="J296" s="116"/>
    </row>
    <row r="297" spans="3:10" ht="15" customHeight="1" x14ac:dyDescent="0.2">
      <c r="C297" s="115"/>
      <c r="D297" s="203" t="s">
        <v>657</v>
      </c>
      <c r="E297" s="204"/>
      <c r="F297" s="204"/>
      <c r="G297" s="215">
        <v>45342</v>
      </c>
      <c r="H297" s="216"/>
      <c r="I297" s="215"/>
      <c r="J297" s="116"/>
    </row>
    <row r="298" spans="3:10" ht="15" customHeight="1" x14ac:dyDescent="0.2">
      <c r="C298" s="115"/>
      <c r="D298" s="203" t="s">
        <v>658</v>
      </c>
      <c r="E298" s="204"/>
      <c r="F298" s="204"/>
      <c r="G298" s="215">
        <v>45792</v>
      </c>
      <c r="H298" s="216"/>
      <c r="I298" s="215"/>
      <c r="J298" s="116"/>
    </row>
    <row r="299" spans="3:10" ht="15" customHeight="1" x14ac:dyDescent="0.2">
      <c r="C299" s="115"/>
      <c r="D299" s="203" t="s">
        <v>659</v>
      </c>
      <c r="E299" s="204"/>
      <c r="F299" s="204"/>
      <c r="G299" s="217" t="s">
        <v>665</v>
      </c>
      <c r="H299" s="218"/>
      <c r="I299" s="217"/>
      <c r="J299" s="116"/>
    </row>
    <row r="300" spans="3:10" ht="15.75" customHeight="1" x14ac:dyDescent="0.2">
      <c r="C300" s="115"/>
      <c r="D300" s="205" t="s">
        <v>661</v>
      </c>
      <c r="E300" s="206"/>
      <c r="F300" s="206"/>
      <c r="G300" s="219"/>
      <c r="H300" s="220"/>
      <c r="I300" s="219"/>
      <c r="J300" s="116"/>
    </row>
    <row r="301" spans="3:10" ht="3.75" customHeight="1" x14ac:dyDescent="0.2">
      <c r="D301" s="207"/>
      <c r="E301" s="207"/>
      <c r="F301" s="207"/>
      <c r="G301" s="221"/>
      <c r="H301" s="221"/>
      <c r="I301" s="221"/>
    </row>
    <row r="302" spans="3:10" ht="15" customHeight="1" x14ac:dyDescent="0.2">
      <c r="D302" s="208"/>
      <c r="E302" s="208"/>
      <c r="F302" s="208"/>
      <c r="G302" s="208"/>
      <c r="H302" s="208"/>
      <c r="I302" s="208"/>
    </row>
  </sheetData>
  <mergeCells count="94">
    <mergeCell ref="G302:I302"/>
    <mergeCell ref="N108:R108"/>
    <mergeCell ref="G297:I297"/>
    <mergeCell ref="G298:I298"/>
    <mergeCell ref="G299:I299"/>
    <mergeCell ref="G300:I300"/>
    <mergeCell ref="G301:I301"/>
    <mergeCell ref="G292:I292"/>
    <mergeCell ref="G293:I293"/>
    <mergeCell ref="G294:I294"/>
    <mergeCell ref="G295:I295"/>
    <mergeCell ref="G296:I296"/>
    <mergeCell ref="G287:I287"/>
    <mergeCell ref="G288:I288"/>
    <mergeCell ref="G289:I289"/>
    <mergeCell ref="G290:I290"/>
    <mergeCell ref="G291:I291"/>
    <mergeCell ref="G282:I282"/>
    <mergeCell ref="G283:I283"/>
    <mergeCell ref="G284:I284"/>
    <mergeCell ref="G285:I285"/>
    <mergeCell ref="G286:I286"/>
    <mergeCell ref="G277:I277"/>
    <mergeCell ref="G278:I278"/>
    <mergeCell ref="G279:I279"/>
    <mergeCell ref="G280:I280"/>
    <mergeCell ref="G281:I281"/>
    <mergeCell ref="G272:I272"/>
    <mergeCell ref="G273:I273"/>
    <mergeCell ref="G274:I274"/>
    <mergeCell ref="G275:I275"/>
    <mergeCell ref="G276:I276"/>
    <mergeCell ref="D300:F300"/>
    <mergeCell ref="D301:F301"/>
    <mergeCell ref="D302:F302"/>
    <mergeCell ref="E4:F4"/>
    <mergeCell ref="G260:I260"/>
    <mergeCell ref="G261:I261"/>
    <mergeCell ref="G262:I262"/>
    <mergeCell ref="G263:I263"/>
    <mergeCell ref="G264:I264"/>
    <mergeCell ref="G265:I265"/>
    <mergeCell ref="G266:I266"/>
    <mergeCell ref="G267:I267"/>
    <mergeCell ref="G268:I268"/>
    <mergeCell ref="G269:I269"/>
    <mergeCell ref="G270:I270"/>
    <mergeCell ref="G271:I271"/>
    <mergeCell ref="D295:F295"/>
    <mergeCell ref="D296:F296"/>
    <mergeCell ref="D297:F297"/>
    <mergeCell ref="D298:F298"/>
    <mergeCell ref="D299:F299"/>
    <mergeCell ref="D290:F290"/>
    <mergeCell ref="D291:F291"/>
    <mergeCell ref="D292:F292"/>
    <mergeCell ref="D293:F293"/>
    <mergeCell ref="D294:F294"/>
    <mergeCell ref="D285:F285"/>
    <mergeCell ref="D286:F286"/>
    <mergeCell ref="D287:F287"/>
    <mergeCell ref="D288:F288"/>
    <mergeCell ref="D289:F289"/>
    <mergeCell ref="D280:F280"/>
    <mergeCell ref="D281:F281"/>
    <mergeCell ref="D282:F282"/>
    <mergeCell ref="D283:F283"/>
    <mergeCell ref="D284:F284"/>
    <mergeCell ref="D275:F275"/>
    <mergeCell ref="D276:F276"/>
    <mergeCell ref="D277:F277"/>
    <mergeCell ref="D278:F278"/>
    <mergeCell ref="D279:F279"/>
    <mergeCell ref="D270:F270"/>
    <mergeCell ref="D271:F271"/>
    <mergeCell ref="D272:F272"/>
    <mergeCell ref="D273:F273"/>
    <mergeCell ref="D274:F274"/>
    <mergeCell ref="D265:F265"/>
    <mergeCell ref="D266:F266"/>
    <mergeCell ref="D267:F267"/>
    <mergeCell ref="D268:F268"/>
    <mergeCell ref="D269:F269"/>
    <mergeCell ref="D260:F260"/>
    <mergeCell ref="D261:F261"/>
    <mergeCell ref="D262:F262"/>
    <mergeCell ref="D263:F263"/>
    <mergeCell ref="D264:F264"/>
    <mergeCell ref="B2:K2"/>
    <mergeCell ref="C10:F10"/>
    <mergeCell ref="C108:F108"/>
    <mergeCell ref="C228:F228"/>
    <mergeCell ref="C6:K6"/>
    <mergeCell ref="C7:K7"/>
  </mergeCells>
  <pageMargins left="0.3543307" right="0.15748031000000001" top="0.98425196000000004" bottom="0.98425196000000004" header="0.51181102000000001" footer="0.51181102000000001"/>
  <pageSetup paperSize="9" scale="49" orientation="landscape" blackAndWhite="1"/>
  <headerFooter alignWithMargins="0"/>
  <rowBreaks count="8" manualBreakCount="8">
    <brk id="39" max="16383" man="1"/>
    <brk id="60" max="16383" man="1"/>
    <brk id="89" max="16383" man="1"/>
    <brk id="115" max="16383" man="1"/>
    <brk id="141" max="16383" man="1"/>
    <brk id="168" max="16383" man="1"/>
    <brk id="202" max="16383" man="1"/>
    <brk id="226" max="16383" man="1"/>
  </rowBreaks>
  <colBreaks count="1" manualBreakCount="1">
    <brk id="18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28"/>
  <sheetViews>
    <sheetView workbookViewId="0">
      <pane xSplit="4" ySplit="3" topLeftCell="E4" activePane="bottomRight" state="frozen"/>
      <selection pane="topRight"/>
      <selection pane="bottomLeft"/>
      <selection pane="bottomRight" activeCell="E4" sqref="E4"/>
    </sheetView>
  </sheetViews>
  <sheetFormatPr defaultRowHeight="15" x14ac:dyDescent="0.2"/>
  <cols>
    <col min="1" max="1" width="0.85546875" customWidth="1"/>
    <col min="2" max="2" width="45.140625" customWidth="1"/>
    <col min="3" max="3" width="5.7109375" customWidth="1"/>
    <col min="4" max="4" width="5.28515625" customWidth="1"/>
    <col min="5" max="18" width="16.7109375" customWidth="1"/>
    <col min="19" max="19" width="15.85546875" hidden="1" customWidth="1"/>
    <col min="20" max="20" width="0.85546875" customWidth="1"/>
  </cols>
  <sheetData>
    <row r="1" spans="2:20" ht="13.5" hidden="1" customHeight="1" x14ac:dyDescent="0.2">
      <c r="B1" s="193" t="s">
        <v>0</v>
      </c>
      <c r="C1" s="193"/>
      <c r="D1" s="193"/>
      <c r="E1" s="193"/>
      <c r="F1" s="193"/>
      <c r="G1" s="193"/>
      <c r="H1" s="193"/>
      <c r="I1" s="193"/>
      <c r="J1" s="193"/>
      <c r="K1" s="193"/>
      <c r="L1" s="2"/>
      <c r="M1" s="3"/>
      <c r="N1" s="3"/>
      <c r="O1" s="3"/>
      <c r="P1" s="3"/>
      <c r="Q1" s="4"/>
      <c r="R1" s="5" t="s">
        <v>1</v>
      </c>
      <c r="S1" s="6" t="s">
        <v>2</v>
      </c>
      <c r="T1" s="7"/>
    </row>
    <row r="2" spans="2:20" ht="12.75" hidden="1" customHeight="1" x14ac:dyDescent="0.2">
      <c r="B2" s="8"/>
      <c r="C2" s="9"/>
      <c r="D2" s="9"/>
      <c r="E2" s="9"/>
      <c r="F2" s="9"/>
      <c r="G2" s="9"/>
      <c r="H2" s="9"/>
      <c r="I2" s="9"/>
      <c r="J2" s="7"/>
      <c r="O2" s="10"/>
      <c r="P2" s="10"/>
      <c r="Q2" s="11" t="s">
        <v>3</v>
      </c>
      <c r="R2" s="12" t="s">
        <v>4</v>
      </c>
      <c r="S2" s="13" t="s">
        <v>5</v>
      </c>
      <c r="T2" s="7"/>
    </row>
    <row r="3" spans="2:20" ht="12.75" hidden="1" customHeight="1" x14ac:dyDescent="0.2">
      <c r="D3" s="14" t="s">
        <v>6</v>
      </c>
      <c r="E3" s="209" t="s">
        <v>7</v>
      </c>
      <c r="F3" s="209"/>
      <c r="O3" s="10"/>
      <c r="P3" s="10"/>
      <c r="Q3" s="11" t="s">
        <v>8</v>
      </c>
      <c r="R3" s="15">
        <v>45658</v>
      </c>
      <c r="S3" s="13" t="s">
        <v>9</v>
      </c>
      <c r="T3" s="7"/>
    </row>
    <row r="4" spans="2:20" ht="12.75" hidden="1" customHeight="1" x14ac:dyDescent="0.2">
      <c r="B4" s="9"/>
      <c r="C4" s="16"/>
      <c r="D4" s="16"/>
      <c r="E4" s="17"/>
      <c r="F4" s="17"/>
      <c r="G4" s="16"/>
      <c r="H4" s="16"/>
      <c r="I4" s="16"/>
      <c r="J4" s="7"/>
      <c r="K4" s="14"/>
      <c r="L4" s="14"/>
      <c r="M4" s="14"/>
      <c r="O4" s="10"/>
      <c r="P4" s="10"/>
      <c r="Q4" s="11"/>
      <c r="R4" s="18"/>
      <c r="S4" s="13" t="s">
        <v>10</v>
      </c>
      <c r="T4" s="7"/>
    </row>
    <row r="5" spans="2:20" ht="11.25" hidden="1" customHeight="1" x14ac:dyDescent="0.2">
      <c r="B5" s="19" t="s">
        <v>11</v>
      </c>
      <c r="C5" s="223" t="s">
        <v>12</v>
      </c>
      <c r="D5" s="223"/>
      <c r="E5" s="223"/>
      <c r="F5" s="223"/>
      <c r="G5" s="223"/>
      <c r="H5" s="223"/>
      <c r="I5" s="223"/>
      <c r="J5" s="223"/>
      <c r="K5" s="223"/>
      <c r="L5" s="27"/>
      <c r="M5" s="19"/>
      <c r="O5" s="21"/>
      <c r="P5" s="21"/>
      <c r="Q5" s="22" t="s">
        <v>13</v>
      </c>
      <c r="R5" s="23" t="s">
        <v>14</v>
      </c>
      <c r="S5" s="24" t="s">
        <v>15</v>
      </c>
      <c r="T5" s="25"/>
    </row>
    <row r="6" spans="2:20" ht="11.25" hidden="1" customHeight="1" x14ac:dyDescent="0.2">
      <c r="B6" s="19" t="s">
        <v>16</v>
      </c>
      <c r="C6" s="198" t="s">
        <v>17</v>
      </c>
      <c r="D6" s="198"/>
      <c r="E6" s="198"/>
      <c r="F6" s="198"/>
      <c r="G6" s="198"/>
      <c r="H6" s="198"/>
      <c r="I6" s="198"/>
      <c r="J6" s="198"/>
      <c r="K6" s="198"/>
      <c r="L6" s="26"/>
      <c r="M6" s="19"/>
      <c r="O6" s="21"/>
      <c r="P6" s="21"/>
      <c r="Q6" s="22" t="s">
        <v>18</v>
      </c>
      <c r="R6" s="23" t="s">
        <v>19</v>
      </c>
      <c r="S6" s="24"/>
      <c r="T6" s="25"/>
    </row>
    <row r="7" spans="2:20" ht="11.25" hidden="1" customHeight="1" x14ac:dyDescent="0.2">
      <c r="B7" s="27" t="s">
        <v>20</v>
      </c>
      <c r="C7" s="28"/>
      <c r="D7" s="28"/>
      <c r="E7" s="28"/>
      <c r="F7" s="28"/>
      <c r="G7" s="28"/>
      <c r="H7" s="28"/>
      <c r="I7" s="28"/>
      <c r="J7" s="29"/>
      <c r="K7" s="28"/>
      <c r="L7" s="30"/>
      <c r="M7" s="30"/>
      <c r="O7" s="21"/>
      <c r="P7" s="21"/>
      <c r="Q7" s="22"/>
      <c r="R7" s="31"/>
      <c r="S7" s="24"/>
      <c r="T7" s="25"/>
    </row>
    <row r="8" spans="2:20" ht="12" hidden="1" customHeight="1" x14ac:dyDescent="0.2">
      <c r="B8" s="27" t="s">
        <v>21</v>
      </c>
      <c r="C8" s="30"/>
      <c r="D8" s="30"/>
      <c r="E8" s="30"/>
      <c r="F8" s="30"/>
      <c r="G8" s="30"/>
      <c r="H8" s="30"/>
      <c r="I8" s="30"/>
      <c r="J8" s="25"/>
      <c r="K8" s="32"/>
      <c r="L8" s="32"/>
      <c r="M8" s="32"/>
      <c r="O8" s="21"/>
      <c r="P8" s="21"/>
      <c r="Q8" s="22" t="s">
        <v>22</v>
      </c>
      <c r="R8" s="33">
        <v>383</v>
      </c>
      <c r="S8" s="24" t="s">
        <v>23</v>
      </c>
      <c r="T8" s="25"/>
    </row>
    <row r="9" spans="2:20" ht="12.75" hidden="1" customHeight="1" x14ac:dyDescent="0.2">
      <c r="B9" s="9"/>
      <c r="C9" s="194" t="s">
        <v>24</v>
      </c>
      <c r="D9" s="194"/>
      <c r="E9" s="194"/>
      <c r="F9" s="194"/>
      <c r="G9" s="34"/>
      <c r="H9" s="34"/>
      <c r="I9" s="34"/>
      <c r="J9" s="7"/>
      <c r="K9" s="14"/>
      <c r="L9" s="14"/>
      <c r="M9" s="14"/>
      <c r="N9" s="14"/>
      <c r="O9" s="14"/>
      <c r="P9" s="14"/>
      <c r="Q9" s="14"/>
      <c r="R9" s="35"/>
      <c r="S9" s="7"/>
      <c r="T9" s="7"/>
    </row>
    <row r="10" spans="2:20" ht="6" hidden="1" customHeight="1" x14ac:dyDescent="0.2"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7" t="s">
        <v>25</v>
      </c>
    </row>
    <row r="11" spans="2:20" ht="5.0999999999999996" customHeight="1" x14ac:dyDescent="0.2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7"/>
    </row>
    <row r="12" spans="2:20" ht="56.25" customHeight="1" x14ac:dyDescent="0.2">
      <c r="B12" s="38" t="s">
        <v>26</v>
      </c>
      <c r="C12" s="39" t="s">
        <v>27</v>
      </c>
      <c r="D12" s="39" t="s">
        <v>28</v>
      </c>
      <c r="E12" s="39" t="s">
        <v>666</v>
      </c>
      <c r="F12" s="39" t="s">
        <v>667</v>
      </c>
      <c r="G12" s="39" t="s">
        <v>668</v>
      </c>
      <c r="H12" s="39" t="s">
        <v>669</v>
      </c>
      <c r="I12" s="40" t="s">
        <v>670</v>
      </c>
      <c r="J12" s="39" t="s">
        <v>671</v>
      </c>
      <c r="K12" s="39" t="s">
        <v>672</v>
      </c>
      <c r="L12" s="39" t="s">
        <v>673</v>
      </c>
      <c r="M12" s="39" t="s">
        <v>674</v>
      </c>
      <c r="N12" s="39" t="s">
        <v>675</v>
      </c>
      <c r="O12" s="39" t="s">
        <v>676</v>
      </c>
      <c r="P12" s="39" t="s">
        <v>677</v>
      </c>
      <c r="Q12" s="39" t="s">
        <v>678</v>
      </c>
      <c r="R12" s="41" t="s">
        <v>679</v>
      </c>
      <c r="S12" s="25"/>
    </row>
    <row r="13" spans="2:20" ht="11.25" customHeight="1" x14ac:dyDescent="0.2">
      <c r="B13" s="38">
        <v>1</v>
      </c>
      <c r="C13" s="120">
        <v>2</v>
      </c>
      <c r="D13" s="120">
        <v>3</v>
      </c>
      <c r="E13" s="120">
        <v>4</v>
      </c>
      <c r="F13" s="120">
        <v>5</v>
      </c>
      <c r="G13" s="120">
        <v>6</v>
      </c>
      <c r="H13" s="120">
        <v>7</v>
      </c>
      <c r="I13" s="120">
        <v>8</v>
      </c>
      <c r="J13" s="120">
        <v>9</v>
      </c>
      <c r="K13" s="120">
        <v>10</v>
      </c>
      <c r="L13" s="120">
        <v>11</v>
      </c>
      <c r="M13" s="120">
        <v>12</v>
      </c>
      <c r="N13" s="120">
        <v>13</v>
      </c>
      <c r="O13" s="120">
        <v>14</v>
      </c>
      <c r="P13" s="120">
        <v>15</v>
      </c>
      <c r="Q13" s="120">
        <v>16</v>
      </c>
      <c r="R13" s="121">
        <v>17</v>
      </c>
      <c r="S13" s="25"/>
    </row>
    <row r="14" spans="2:20" ht="11.25" customHeight="1" x14ac:dyDescent="0.2">
      <c r="B14" s="122" t="s">
        <v>43</v>
      </c>
      <c r="C14" s="123" t="s">
        <v>44</v>
      </c>
      <c r="D14" s="123"/>
      <c r="E14" s="124">
        <f t="shared" ref="E14:E77" si="0">G14+R14-F14</f>
        <v>1152653764.8599999</v>
      </c>
      <c r="F14" s="124">
        <f>F15+F67+F95</f>
        <v>0</v>
      </c>
      <c r="G14" s="124">
        <f t="shared" ref="G14:G77" si="1">I14+J14+K14+L14+M14+N14+O14+P14+Q14-H14</f>
        <v>1152653764.8599999</v>
      </c>
      <c r="H14" s="124">
        <f t="shared" ref="H14:R14" si="2">H15+H67+H95</f>
        <v>50293841.390000001</v>
      </c>
      <c r="I14" s="124">
        <f t="shared" si="2"/>
        <v>0</v>
      </c>
      <c r="J14" s="124">
        <f t="shared" si="2"/>
        <v>0</v>
      </c>
      <c r="K14" s="124">
        <f t="shared" si="2"/>
        <v>0</v>
      </c>
      <c r="L14" s="124">
        <f t="shared" si="2"/>
        <v>0</v>
      </c>
      <c r="M14" s="124">
        <f t="shared" si="2"/>
        <v>0</v>
      </c>
      <c r="N14" s="124">
        <f t="shared" si="2"/>
        <v>0</v>
      </c>
      <c r="O14" s="124">
        <f t="shared" si="2"/>
        <v>835400431.01999998</v>
      </c>
      <c r="P14" s="124">
        <f t="shared" si="2"/>
        <v>321221167.58000004</v>
      </c>
      <c r="Q14" s="124">
        <f t="shared" si="2"/>
        <v>46326007.649999999</v>
      </c>
      <c r="R14" s="124">
        <f t="shared" si="2"/>
        <v>0</v>
      </c>
      <c r="S14" s="125"/>
    </row>
    <row r="15" spans="2:20" ht="11.25" customHeight="1" x14ac:dyDescent="0.2">
      <c r="B15" s="126" t="s">
        <v>45</v>
      </c>
      <c r="C15" s="52" t="s">
        <v>46</v>
      </c>
      <c r="D15" s="52" t="s">
        <v>47</v>
      </c>
      <c r="E15" s="53">
        <f t="shared" si="0"/>
        <v>1117356766.3099999</v>
      </c>
      <c r="F15" s="53">
        <f>F16+F21+F33+F40+F46+F55+F63</f>
        <v>0</v>
      </c>
      <c r="G15" s="53">
        <f t="shared" si="1"/>
        <v>1117356766.3099999</v>
      </c>
      <c r="H15" s="53">
        <f t="shared" ref="H15:R15" si="3">H16+H21+H33+H40+H46+H55+H63</f>
        <v>50293841.390000001</v>
      </c>
      <c r="I15" s="53">
        <f t="shared" si="3"/>
        <v>0</v>
      </c>
      <c r="J15" s="53">
        <f t="shared" si="3"/>
        <v>0</v>
      </c>
      <c r="K15" s="53">
        <f t="shared" si="3"/>
        <v>0</v>
      </c>
      <c r="L15" s="53">
        <f t="shared" si="3"/>
        <v>0</v>
      </c>
      <c r="M15" s="53">
        <f t="shared" si="3"/>
        <v>0</v>
      </c>
      <c r="N15" s="53">
        <f t="shared" si="3"/>
        <v>0</v>
      </c>
      <c r="O15" s="53">
        <f t="shared" si="3"/>
        <v>809523779.81999993</v>
      </c>
      <c r="P15" s="53">
        <f t="shared" si="3"/>
        <v>311800820.23000002</v>
      </c>
      <c r="Q15" s="53">
        <f t="shared" si="3"/>
        <v>46326007.649999999</v>
      </c>
      <c r="R15" s="53">
        <f t="shared" si="3"/>
        <v>0</v>
      </c>
      <c r="S15" s="125"/>
    </row>
    <row r="16" spans="2:20" ht="33.75" customHeight="1" x14ac:dyDescent="0.2">
      <c r="B16" s="127" t="s">
        <v>48</v>
      </c>
      <c r="C16" s="57" t="s">
        <v>49</v>
      </c>
      <c r="D16" s="57" t="s">
        <v>50</v>
      </c>
      <c r="E16" s="53">
        <f t="shared" si="0"/>
        <v>476601020.10000002</v>
      </c>
      <c r="F16" s="53">
        <f>F17+F18+F19+F20</f>
        <v>0</v>
      </c>
      <c r="G16" s="53">
        <f t="shared" si="1"/>
        <v>476601020.10000002</v>
      </c>
      <c r="H16" s="53">
        <f t="shared" ref="H16:R16" si="4">H17+H18+H19+H20</f>
        <v>0</v>
      </c>
      <c r="I16" s="53">
        <f t="shared" si="4"/>
        <v>0</v>
      </c>
      <c r="J16" s="53">
        <f t="shared" si="4"/>
        <v>0</v>
      </c>
      <c r="K16" s="53">
        <f t="shared" si="4"/>
        <v>0</v>
      </c>
      <c r="L16" s="53">
        <f t="shared" si="4"/>
        <v>0</v>
      </c>
      <c r="M16" s="53">
        <f t="shared" si="4"/>
        <v>0</v>
      </c>
      <c r="N16" s="53">
        <f t="shared" si="4"/>
        <v>0</v>
      </c>
      <c r="O16" s="53">
        <f t="shared" si="4"/>
        <v>373448225.17000002</v>
      </c>
      <c r="P16" s="53">
        <f t="shared" si="4"/>
        <v>88185449.409999996</v>
      </c>
      <c r="Q16" s="53">
        <f t="shared" si="4"/>
        <v>14967345.52</v>
      </c>
      <c r="R16" s="53">
        <f t="shared" si="4"/>
        <v>0</v>
      </c>
      <c r="S16" s="125"/>
    </row>
    <row r="17" spans="2:19" ht="22.5" customHeight="1" x14ac:dyDescent="0.2">
      <c r="B17" s="128" t="s">
        <v>51</v>
      </c>
      <c r="C17" s="60" t="s">
        <v>52</v>
      </c>
      <c r="D17" s="60" t="s">
        <v>53</v>
      </c>
      <c r="E17" s="53">
        <f t="shared" si="0"/>
        <v>469379303.53999996</v>
      </c>
      <c r="F17" s="61"/>
      <c r="G17" s="53">
        <f t="shared" si="1"/>
        <v>469379303.53999996</v>
      </c>
      <c r="H17" s="61"/>
      <c r="I17" s="61"/>
      <c r="J17" s="61"/>
      <c r="K17" s="61"/>
      <c r="L17" s="61"/>
      <c r="M17" s="61"/>
      <c r="N17" s="61"/>
      <c r="O17" s="61">
        <v>366248528.61000001</v>
      </c>
      <c r="P17" s="61">
        <v>88177249.409999996</v>
      </c>
      <c r="Q17" s="61">
        <v>14953525.52</v>
      </c>
      <c r="R17" s="61"/>
      <c r="S17" s="125"/>
    </row>
    <row r="18" spans="2:19" ht="11.25" customHeight="1" x14ac:dyDescent="0.2">
      <c r="B18" s="128" t="s">
        <v>54</v>
      </c>
      <c r="C18" s="60" t="s">
        <v>55</v>
      </c>
      <c r="D18" s="60" t="s">
        <v>56</v>
      </c>
      <c r="E18" s="53">
        <f t="shared" si="0"/>
        <v>7221716.5599999996</v>
      </c>
      <c r="F18" s="61"/>
      <c r="G18" s="53">
        <f t="shared" si="1"/>
        <v>7221716.5599999996</v>
      </c>
      <c r="H18" s="61"/>
      <c r="I18" s="61"/>
      <c r="J18" s="61"/>
      <c r="K18" s="61"/>
      <c r="L18" s="61"/>
      <c r="M18" s="61"/>
      <c r="N18" s="61"/>
      <c r="O18" s="61">
        <v>7199696.5599999996</v>
      </c>
      <c r="P18" s="61">
        <v>8200</v>
      </c>
      <c r="Q18" s="61">
        <v>13820</v>
      </c>
      <c r="R18" s="61"/>
      <c r="S18" s="125"/>
    </row>
    <row r="19" spans="2:19" ht="11.25" customHeight="1" x14ac:dyDescent="0.2">
      <c r="B19" s="128" t="s">
        <v>57</v>
      </c>
      <c r="C19" s="60" t="s">
        <v>58</v>
      </c>
      <c r="D19" s="60" t="s">
        <v>59</v>
      </c>
      <c r="E19" s="53">
        <f t="shared" si="0"/>
        <v>0</v>
      </c>
      <c r="F19" s="61"/>
      <c r="G19" s="53">
        <f t="shared" si="1"/>
        <v>0</v>
      </c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125"/>
    </row>
    <row r="20" spans="2:19" ht="11.25" customHeight="1" x14ac:dyDescent="0.2">
      <c r="B20" s="128" t="s">
        <v>60</v>
      </c>
      <c r="C20" s="60" t="s">
        <v>61</v>
      </c>
      <c r="D20" s="60" t="s">
        <v>62</v>
      </c>
      <c r="E20" s="53">
        <f t="shared" si="0"/>
        <v>0</v>
      </c>
      <c r="F20" s="61"/>
      <c r="G20" s="53">
        <f t="shared" si="1"/>
        <v>0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125"/>
    </row>
    <row r="21" spans="2:19" ht="11.25" customHeight="1" x14ac:dyDescent="0.2">
      <c r="B21" s="127" t="s">
        <v>63</v>
      </c>
      <c r="C21" s="57" t="s">
        <v>64</v>
      </c>
      <c r="D21" s="57" t="s">
        <v>65</v>
      </c>
      <c r="E21" s="53">
        <f t="shared" si="0"/>
        <v>15386314.770000001</v>
      </c>
      <c r="F21" s="61"/>
      <c r="G21" s="53">
        <f t="shared" si="1"/>
        <v>15386314.770000001</v>
      </c>
      <c r="H21" s="61"/>
      <c r="I21" s="61"/>
      <c r="J21" s="61"/>
      <c r="K21" s="61"/>
      <c r="L21" s="61"/>
      <c r="M21" s="61"/>
      <c r="N21" s="61"/>
      <c r="O21" s="61">
        <v>9795004.0800000001</v>
      </c>
      <c r="P21" s="61">
        <v>5414066.54</v>
      </c>
      <c r="Q21" s="61">
        <v>177244.15</v>
      </c>
      <c r="R21" s="61"/>
      <c r="S21" s="125"/>
    </row>
    <row r="22" spans="2:19" ht="22.5" customHeight="1" x14ac:dyDescent="0.2">
      <c r="B22" s="128" t="s">
        <v>66</v>
      </c>
      <c r="C22" s="60" t="s">
        <v>67</v>
      </c>
      <c r="D22" s="60" t="s">
        <v>68</v>
      </c>
      <c r="E22" s="53">
        <f t="shared" si="0"/>
        <v>3515182.62</v>
      </c>
      <c r="F22" s="61"/>
      <c r="G22" s="53">
        <f t="shared" si="1"/>
        <v>3515182.62</v>
      </c>
      <c r="H22" s="61"/>
      <c r="I22" s="61"/>
      <c r="J22" s="61"/>
      <c r="K22" s="61"/>
      <c r="L22" s="61"/>
      <c r="M22" s="61"/>
      <c r="N22" s="61"/>
      <c r="O22" s="61">
        <v>2822077.93</v>
      </c>
      <c r="P22" s="61">
        <v>515860.54</v>
      </c>
      <c r="Q22" s="61">
        <v>177244.15</v>
      </c>
      <c r="R22" s="61"/>
      <c r="S22" s="125"/>
    </row>
    <row r="23" spans="2:19" ht="11.25" customHeight="1" x14ac:dyDescent="0.2">
      <c r="B23" s="128" t="s">
        <v>69</v>
      </c>
      <c r="C23" s="60" t="s">
        <v>70</v>
      </c>
      <c r="D23" s="60" t="s">
        <v>71</v>
      </c>
      <c r="E23" s="53">
        <f t="shared" si="0"/>
        <v>0</v>
      </c>
      <c r="F23" s="61"/>
      <c r="G23" s="53">
        <f t="shared" si="1"/>
        <v>0</v>
      </c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125"/>
    </row>
    <row r="24" spans="2:19" ht="12" customHeight="1" x14ac:dyDescent="0.2">
      <c r="B24" s="128" t="s">
        <v>72</v>
      </c>
      <c r="C24" s="60" t="s">
        <v>73</v>
      </c>
      <c r="D24" s="60" t="s">
        <v>74</v>
      </c>
      <c r="E24" s="53">
        <f t="shared" si="0"/>
        <v>11184140.4</v>
      </c>
      <c r="F24" s="61"/>
      <c r="G24" s="53">
        <f t="shared" si="1"/>
        <v>11184140.4</v>
      </c>
      <c r="H24" s="61"/>
      <c r="I24" s="61"/>
      <c r="J24" s="61"/>
      <c r="K24" s="61"/>
      <c r="L24" s="61"/>
      <c r="M24" s="61"/>
      <c r="N24" s="61"/>
      <c r="O24" s="61">
        <v>6972926.1500000004</v>
      </c>
      <c r="P24" s="61">
        <v>4211214.25</v>
      </c>
      <c r="Q24" s="61"/>
      <c r="R24" s="61"/>
      <c r="S24" s="125"/>
    </row>
    <row r="25" spans="2:19" ht="22.5" customHeight="1" x14ac:dyDescent="0.2">
      <c r="B25" s="128" t="s">
        <v>75</v>
      </c>
      <c r="C25" s="60" t="s">
        <v>76</v>
      </c>
      <c r="D25" s="60" t="s">
        <v>77</v>
      </c>
      <c r="E25" s="53">
        <f t="shared" si="0"/>
        <v>0</v>
      </c>
      <c r="F25" s="61"/>
      <c r="G25" s="53">
        <f t="shared" si="1"/>
        <v>0</v>
      </c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125"/>
    </row>
    <row r="26" spans="2:19" ht="14.25" customHeight="1" x14ac:dyDescent="0.2">
      <c r="B26" s="128" t="s">
        <v>78</v>
      </c>
      <c r="C26" s="60" t="s">
        <v>79</v>
      </c>
      <c r="D26" s="60" t="s">
        <v>80</v>
      </c>
      <c r="E26" s="53">
        <f t="shared" si="0"/>
        <v>0</v>
      </c>
      <c r="F26" s="61"/>
      <c r="G26" s="53">
        <f t="shared" si="1"/>
        <v>0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125"/>
    </row>
    <row r="27" spans="2:19" ht="11.25" customHeight="1" x14ac:dyDescent="0.2">
      <c r="B27" s="128" t="s">
        <v>81</v>
      </c>
      <c r="C27" s="60" t="s">
        <v>82</v>
      </c>
      <c r="D27" s="60" t="s">
        <v>83</v>
      </c>
      <c r="E27" s="53">
        <f t="shared" si="0"/>
        <v>0</v>
      </c>
      <c r="F27" s="61"/>
      <c r="G27" s="53">
        <f t="shared" si="1"/>
        <v>0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125"/>
    </row>
    <row r="28" spans="2:19" ht="11.25" customHeight="1" x14ac:dyDescent="0.2">
      <c r="B28" s="128" t="s">
        <v>84</v>
      </c>
      <c r="C28" s="60" t="s">
        <v>85</v>
      </c>
      <c r="D28" s="60" t="s">
        <v>86</v>
      </c>
      <c r="E28" s="53">
        <f t="shared" si="0"/>
        <v>0</v>
      </c>
      <c r="F28" s="61"/>
      <c r="G28" s="53">
        <f t="shared" si="1"/>
        <v>0</v>
      </c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125"/>
    </row>
    <row r="29" spans="2:19" ht="33.75" customHeight="1" x14ac:dyDescent="0.2">
      <c r="B29" s="128" t="s">
        <v>87</v>
      </c>
      <c r="C29" s="60" t="s">
        <v>88</v>
      </c>
      <c r="D29" s="60" t="s">
        <v>89</v>
      </c>
      <c r="E29" s="53">
        <f t="shared" si="0"/>
        <v>0</v>
      </c>
      <c r="F29" s="61"/>
      <c r="G29" s="53">
        <f t="shared" si="1"/>
        <v>0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125"/>
    </row>
    <row r="30" spans="2:19" ht="11.25" customHeight="1" x14ac:dyDescent="0.2">
      <c r="B30" s="128" t="s">
        <v>90</v>
      </c>
      <c r="C30" s="60" t="s">
        <v>91</v>
      </c>
      <c r="D30" s="60" t="s">
        <v>92</v>
      </c>
      <c r="E30" s="53">
        <f t="shared" si="0"/>
        <v>686991.75</v>
      </c>
      <c r="F30" s="61"/>
      <c r="G30" s="53">
        <f t="shared" si="1"/>
        <v>686991.75</v>
      </c>
      <c r="H30" s="61"/>
      <c r="I30" s="61"/>
      <c r="J30" s="61"/>
      <c r="K30" s="61"/>
      <c r="L30" s="61"/>
      <c r="M30" s="61"/>
      <c r="N30" s="61"/>
      <c r="O30" s="61"/>
      <c r="P30" s="61">
        <v>686991.75</v>
      </c>
      <c r="Q30" s="61">
        <v>0</v>
      </c>
      <c r="R30" s="61"/>
      <c r="S30" s="125"/>
    </row>
    <row r="31" spans="2:19" ht="11.25" customHeight="1" x14ac:dyDescent="0.2">
      <c r="B31" s="128" t="s">
        <v>93</v>
      </c>
      <c r="C31" s="60" t="s">
        <v>94</v>
      </c>
      <c r="D31" s="60" t="s">
        <v>95</v>
      </c>
      <c r="E31" s="53">
        <f t="shared" si="0"/>
        <v>0</v>
      </c>
      <c r="F31" s="61"/>
      <c r="G31" s="53">
        <f t="shared" si="1"/>
        <v>0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125"/>
    </row>
    <row r="32" spans="2:19" ht="11.25" customHeight="1" x14ac:dyDescent="0.2">
      <c r="B32" s="128" t="s">
        <v>96</v>
      </c>
      <c r="C32" s="60" t="s">
        <v>97</v>
      </c>
      <c r="D32" s="60" t="s">
        <v>98</v>
      </c>
      <c r="E32" s="53">
        <f t="shared" si="0"/>
        <v>0</v>
      </c>
      <c r="F32" s="61"/>
      <c r="G32" s="53">
        <f t="shared" si="1"/>
        <v>0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125"/>
    </row>
    <row r="33" spans="2:19" ht="22.5" customHeight="1" x14ac:dyDescent="0.2">
      <c r="B33" s="127" t="s">
        <v>99</v>
      </c>
      <c r="C33" s="57" t="s">
        <v>100</v>
      </c>
      <c r="D33" s="57" t="s">
        <v>101</v>
      </c>
      <c r="E33" s="53">
        <f t="shared" si="0"/>
        <v>0</v>
      </c>
      <c r="F33" s="61"/>
      <c r="G33" s="53">
        <f t="shared" si="1"/>
        <v>0</v>
      </c>
      <c r="H33" s="61"/>
      <c r="I33" s="61"/>
      <c r="J33" s="61"/>
      <c r="K33" s="61"/>
      <c r="L33" s="61"/>
      <c r="M33" s="61"/>
      <c r="N33" s="61"/>
      <c r="O33" s="61">
        <v>0</v>
      </c>
      <c r="P33" s="61">
        <v>0</v>
      </c>
      <c r="Q33" s="61">
        <v>0</v>
      </c>
      <c r="R33" s="61"/>
      <c r="S33" s="125"/>
    </row>
    <row r="34" spans="2:19" ht="45" customHeight="1" x14ac:dyDescent="0.2">
      <c r="B34" s="128" t="s">
        <v>102</v>
      </c>
      <c r="C34" s="60" t="s">
        <v>103</v>
      </c>
      <c r="D34" s="60" t="s">
        <v>104</v>
      </c>
      <c r="E34" s="53">
        <f t="shared" si="0"/>
        <v>0</v>
      </c>
      <c r="F34" s="61"/>
      <c r="G34" s="53">
        <f t="shared" si="1"/>
        <v>0</v>
      </c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125"/>
    </row>
    <row r="35" spans="2:19" ht="22.5" customHeight="1" x14ac:dyDescent="0.2">
      <c r="B35" s="128" t="s">
        <v>105</v>
      </c>
      <c r="C35" s="60" t="s">
        <v>106</v>
      </c>
      <c r="D35" s="60" t="s">
        <v>107</v>
      </c>
      <c r="E35" s="53">
        <f t="shared" si="0"/>
        <v>0</v>
      </c>
      <c r="F35" s="61"/>
      <c r="G35" s="53">
        <f t="shared" si="1"/>
        <v>0</v>
      </c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125"/>
    </row>
    <row r="36" spans="2:19" ht="22.5" customHeight="1" x14ac:dyDescent="0.2">
      <c r="B36" s="128" t="s">
        <v>108</v>
      </c>
      <c r="C36" s="60" t="s">
        <v>109</v>
      </c>
      <c r="D36" s="60" t="s">
        <v>110</v>
      </c>
      <c r="E36" s="53">
        <f t="shared" si="0"/>
        <v>0</v>
      </c>
      <c r="F36" s="61"/>
      <c r="G36" s="53">
        <f t="shared" si="1"/>
        <v>0</v>
      </c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125"/>
    </row>
    <row r="37" spans="2:19" ht="11.25" customHeight="1" x14ac:dyDescent="0.2">
      <c r="B37" s="128" t="s">
        <v>111</v>
      </c>
      <c r="C37" s="60" t="s">
        <v>112</v>
      </c>
      <c r="D37" s="60" t="s">
        <v>113</v>
      </c>
      <c r="E37" s="53">
        <f t="shared" si="0"/>
        <v>0</v>
      </c>
      <c r="F37" s="61"/>
      <c r="G37" s="53">
        <f t="shared" si="1"/>
        <v>0</v>
      </c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125"/>
    </row>
    <row r="38" spans="2:19" ht="11.25" customHeight="1" x14ac:dyDescent="0.2">
      <c r="B38" s="128" t="s">
        <v>114</v>
      </c>
      <c r="C38" s="60" t="s">
        <v>115</v>
      </c>
      <c r="D38" s="60" t="s">
        <v>116</v>
      </c>
      <c r="E38" s="53">
        <f t="shared" si="0"/>
        <v>0</v>
      </c>
      <c r="F38" s="61"/>
      <c r="G38" s="53">
        <f t="shared" si="1"/>
        <v>0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125"/>
    </row>
    <row r="39" spans="2:19" ht="22.5" customHeight="1" x14ac:dyDescent="0.2">
      <c r="B39" s="128" t="s">
        <v>117</v>
      </c>
      <c r="C39" s="60" t="s">
        <v>118</v>
      </c>
      <c r="D39" s="60" t="s">
        <v>119</v>
      </c>
      <c r="E39" s="53">
        <f t="shared" si="0"/>
        <v>0</v>
      </c>
      <c r="F39" s="61"/>
      <c r="G39" s="53">
        <f t="shared" si="1"/>
        <v>0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125"/>
    </row>
    <row r="40" spans="2:19" ht="11.25" customHeight="1" x14ac:dyDescent="0.2">
      <c r="B40" s="127" t="s">
        <v>121</v>
      </c>
      <c r="C40" s="57" t="s">
        <v>122</v>
      </c>
      <c r="D40" s="57" t="s">
        <v>123</v>
      </c>
      <c r="E40" s="53">
        <f t="shared" si="0"/>
        <v>1783901.8399999999</v>
      </c>
      <c r="F40" s="61"/>
      <c r="G40" s="53">
        <f t="shared" si="1"/>
        <v>1783901.8399999999</v>
      </c>
      <c r="H40" s="61"/>
      <c r="I40" s="61"/>
      <c r="J40" s="61"/>
      <c r="K40" s="61"/>
      <c r="L40" s="61"/>
      <c r="M40" s="61"/>
      <c r="N40" s="61"/>
      <c r="O40" s="61">
        <v>1627060.02</v>
      </c>
      <c r="P40" s="61">
        <v>139941.67000000001</v>
      </c>
      <c r="Q40" s="61">
        <v>16900.150000000001</v>
      </c>
      <c r="R40" s="61"/>
      <c r="S40" s="125"/>
    </row>
    <row r="41" spans="2:19" ht="45" customHeight="1" x14ac:dyDescent="0.2">
      <c r="B41" s="128" t="s">
        <v>124</v>
      </c>
      <c r="C41" s="60" t="s">
        <v>125</v>
      </c>
      <c r="D41" s="60" t="s">
        <v>126</v>
      </c>
      <c r="E41" s="53">
        <f t="shared" si="0"/>
        <v>156841.82</v>
      </c>
      <c r="F41" s="61"/>
      <c r="G41" s="53">
        <f t="shared" si="1"/>
        <v>156841.82</v>
      </c>
      <c r="H41" s="61"/>
      <c r="I41" s="61"/>
      <c r="J41" s="61"/>
      <c r="K41" s="61"/>
      <c r="L41" s="61"/>
      <c r="M41" s="61"/>
      <c r="N41" s="61"/>
      <c r="O41" s="61"/>
      <c r="P41" s="61">
        <v>139941.67000000001</v>
      </c>
      <c r="Q41" s="61">
        <v>16900.150000000001</v>
      </c>
      <c r="R41" s="61"/>
      <c r="S41" s="125"/>
    </row>
    <row r="42" spans="2:19" ht="22.5" customHeight="1" x14ac:dyDescent="0.2">
      <c r="B42" s="128" t="s">
        <v>127</v>
      </c>
      <c r="C42" s="60" t="s">
        <v>128</v>
      </c>
      <c r="D42" s="60" t="s">
        <v>129</v>
      </c>
      <c r="E42" s="53">
        <f t="shared" si="0"/>
        <v>0</v>
      </c>
      <c r="F42" s="61"/>
      <c r="G42" s="53">
        <f t="shared" si="1"/>
        <v>0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125"/>
    </row>
    <row r="43" spans="2:19" ht="11.25" customHeight="1" x14ac:dyDescent="0.2">
      <c r="B43" s="128" t="s">
        <v>130</v>
      </c>
      <c r="C43" s="60" t="s">
        <v>131</v>
      </c>
      <c r="D43" s="60" t="s">
        <v>132</v>
      </c>
      <c r="E43" s="53">
        <f t="shared" si="0"/>
        <v>0</v>
      </c>
      <c r="F43" s="61"/>
      <c r="G43" s="53">
        <f t="shared" si="1"/>
        <v>0</v>
      </c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125"/>
    </row>
    <row r="44" spans="2:19" ht="22.5" customHeight="1" x14ac:dyDescent="0.2">
      <c r="B44" s="128" t="s">
        <v>133</v>
      </c>
      <c r="C44" s="60" t="s">
        <v>134</v>
      </c>
      <c r="D44" s="60" t="s">
        <v>135</v>
      </c>
      <c r="E44" s="53">
        <f t="shared" si="0"/>
        <v>241022.54</v>
      </c>
      <c r="F44" s="61"/>
      <c r="G44" s="53">
        <f t="shared" si="1"/>
        <v>241022.54</v>
      </c>
      <c r="H44" s="61"/>
      <c r="I44" s="61"/>
      <c r="J44" s="61"/>
      <c r="K44" s="61"/>
      <c r="L44" s="61"/>
      <c r="M44" s="61"/>
      <c r="N44" s="61"/>
      <c r="O44" s="61">
        <v>241022.54</v>
      </c>
      <c r="P44" s="61"/>
      <c r="Q44" s="61"/>
      <c r="R44" s="61"/>
      <c r="S44" s="125"/>
    </row>
    <row r="45" spans="2:19" ht="22.5" customHeight="1" x14ac:dyDescent="0.2">
      <c r="B45" s="128" t="s">
        <v>136</v>
      </c>
      <c r="C45" s="60" t="s">
        <v>137</v>
      </c>
      <c r="D45" s="60" t="s">
        <v>138</v>
      </c>
      <c r="E45" s="53">
        <f t="shared" si="0"/>
        <v>1386037.48</v>
      </c>
      <c r="F45" s="61"/>
      <c r="G45" s="53">
        <f t="shared" si="1"/>
        <v>1386037.48</v>
      </c>
      <c r="H45" s="61"/>
      <c r="I45" s="61"/>
      <c r="J45" s="61"/>
      <c r="K45" s="61"/>
      <c r="L45" s="61"/>
      <c r="M45" s="61"/>
      <c r="N45" s="61"/>
      <c r="O45" s="61">
        <v>1386037.48</v>
      </c>
      <c r="P45" s="61"/>
      <c r="Q45" s="61"/>
      <c r="R45" s="61"/>
      <c r="S45" s="125"/>
    </row>
    <row r="46" spans="2:19" ht="22.5" customHeight="1" x14ac:dyDescent="0.2">
      <c r="B46" s="127" t="s">
        <v>139</v>
      </c>
      <c r="C46" s="57" t="s">
        <v>140</v>
      </c>
      <c r="D46" s="57" t="s">
        <v>141</v>
      </c>
      <c r="E46" s="53">
        <f t="shared" si="0"/>
        <v>438643425.02000004</v>
      </c>
      <c r="F46" s="53">
        <f>F47+F48+F49+F50+F51+F52+F53+F54</f>
        <v>0</v>
      </c>
      <c r="G46" s="53">
        <f t="shared" si="1"/>
        <v>438643425.02000004</v>
      </c>
      <c r="H46" s="53">
        <f t="shared" ref="H46:R46" si="5">H47+H48+H49+H50+H51+H52+H53+H54</f>
        <v>50293841.390000001</v>
      </c>
      <c r="I46" s="53">
        <f t="shared" si="5"/>
        <v>0</v>
      </c>
      <c r="J46" s="53">
        <f t="shared" si="5"/>
        <v>0</v>
      </c>
      <c r="K46" s="53">
        <f t="shared" si="5"/>
        <v>0</v>
      </c>
      <c r="L46" s="53">
        <f t="shared" si="5"/>
        <v>0</v>
      </c>
      <c r="M46" s="53">
        <f t="shared" si="5"/>
        <v>0</v>
      </c>
      <c r="N46" s="53">
        <f t="shared" si="5"/>
        <v>0</v>
      </c>
      <c r="O46" s="53">
        <f t="shared" si="5"/>
        <v>399460062.44999999</v>
      </c>
      <c r="P46" s="53">
        <f t="shared" si="5"/>
        <v>58343092.859999999</v>
      </c>
      <c r="Q46" s="53">
        <f t="shared" si="5"/>
        <v>31134111.100000001</v>
      </c>
      <c r="R46" s="53">
        <f t="shared" si="5"/>
        <v>0</v>
      </c>
      <c r="S46" s="125"/>
    </row>
    <row r="47" spans="2:19" ht="45" customHeight="1" x14ac:dyDescent="0.2">
      <c r="B47" s="128" t="s">
        <v>142</v>
      </c>
      <c r="C47" s="60" t="s">
        <v>143</v>
      </c>
      <c r="D47" s="60" t="s">
        <v>144</v>
      </c>
      <c r="E47" s="53">
        <f t="shared" si="0"/>
        <v>437753975.02000004</v>
      </c>
      <c r="F47" s="61"/>
      <c r="G47" s="53">
        <f t="shared" si="1"/>
        <v>437753975.02000004</v>
      </c>
      <c r="H47" s="61">
        <v>50293841.390000001</v>
      </c>
      <c r="I47" s="61"/>
      <c r="J47" s="61"/>
      <c r="K47" s="61"/>
      <c r="L47" s="61"/>
      <c r="M47" s="61"/>
      <c r="N47" s="61"/>
      <c r="O47" s="61">
        <v>399460062.44999999</v>
      </c>
      <c r="P47" s="61">
        <v>58071692.859999999</v>
      </c>
      <c r="Q47" s="61">
        <v>30516061.100000001</v>
      </c>
      <c r="R47" s="61"/>
      <c r="S47" s="125"/>
    </row>
    <row r="48" spans="2:19" ht="33.75" customHeight="1" x14ac:dyDescent="0.2">
      <c r="B48" s="128" t="s">
        <v>145</v>
      </c>
      <c r="C48" s="60" t="s">
        <v>146</v>
      </c>
      <c r="D48" s="60" t="s">
        <v>147</v>
      </c>
      <c r="E48" s="53">
        <f t="shared" si="0"/>
        <v>0</v>
      </c>
      <c r="F48" s="61"/>
      <c r="G48" s="53">
        <f t="shared" si="1"/>
        <v>0</v>
      </c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125"/>
    </row>
    <row r="49" spans="2:19" ht="22.5" customHeight="1" x14ac:dyDescent="0.2">
      <c r="B49" s="128" t="s">
        <v>148</v>
      </c>
      <c r="C49" s="60" t="s">
        <v>149</v>
      </c>
      <c r="D49" s="60" t="s">
        <v>150</v>
      </c>
      <c r="E49" s="53">
        <f t="shared" si="0"/>
        <v>0</v>
      </c>
      <c r="F49" s="61"/>
      <c r="G49" s="53">
        <f t="shared" si="1"/>
        <v>0</v>
      </c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125"/>
    </row>
    <row r="50" spans="2:19" ht="45" customHeight="1" x14ac:dyDescent="0.2">
      <c r="B50" s="128" t="s">
        <v>151</v>
      </c>
      <c r="C50" s="60" t="s">
        <v>152</v>
      </c>
      <c r="D50" s="60" t="s">
        <v>153</v>
      </c>
      <c r="E50" s="53">
        <f t="shared" si="0"/>
        <v>889450</v>
      </c>
      <c r="F50" s="61"/>
      <c r="G50" s="53">
        <f t="shared" si="1"/>
        <v>889450</v>
      </c>
      <c r="H50" s="61"/>
      <c r="I50" s="61"/>
      <c r="J50" s="61"/>
      <c r="K50" s="61"/>
      <c r="L50" s="61"/>
      <c r="M50" s="61"/>
      <c r="N50" s="61"/>
      <c r="O50" s="61"/>
      <c r="P50" s="61">
        <v>271400</v>
      </c>
      <c r="Q50" s="61">
        <v>618050</v>
      </c>
      <c r="R50" s="61"/>
      <c r="S50" s="125"/>
    </row>
    <row r="51" spans="2:19" ht="33.75" customHeight="1" x14ac:dyDescent="0.2">
      <c r="B51" s="128" t="s">
        <v>154</v>
      </c>
      <c r="C51" s="60" t="s">
        <v>155</v>
      </c>
      <c r="D51" s="60" t="s">
        <v>156</v>
      </c>
      <c r="E51" s="53">
        <f t="shared" si="0"/>
        <v>0</v>
      </c>
      <c r="F51" s="61"/>
      <c r="G51" s="53">
        <f t="shared" si="1"/>
        <v>0</v>
      </c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125"/>
    </row>
    <row r="52" spans="2:19" ht="22.5" customHeight="1" x14ac:dyDescent="0.2">
      <c r="B52" s="128" t="s">
        <v>157</v>
      </c>
      <c r="C52" s="60" t="s">
        <v>158</v>
      </c>
      <c r="D52" s="60" t="s">
        <v>159</v>
      </c>
      <c r="E52" s="53">
        <f t="shared" si="0"/>
        <v>0</v>
      </c>
      <c r="F52" s="61"/>
      <c r="G52" s="53">
        <f t="shared" si="1"/>
        <v>0</v>
      </c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125"/>
    </row>
    <row r="53" spans="2:19" ht="56.25" customHeight="1" x14ac:dyDescent="0.2">
      <c r="B53" s="128" t="s">
        <v>160</v>
      </c>
      <c r="C53" s="60" t="s">
        <v>161</v>
      </c>
      <c r="D53" s="60" t="s">
        <v>162</v>
      </c>
      <c r="E53" s="53">
        <f t="shared" si="0"/>
        <v>0</v>
      </c>
      <c r="F53" s="61"/>
      <c r="G53" s="53">
        <f t="shared" si="1"/>
        <v>0</v>
      </c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125"/>
    </row>
    <row r="54" spans="2:19" ht="48" customHeight="1" x14ac:dyDescent="0.2">
      <c r="B54" s="128" t="s">
        <v>163</v>
      </c>
      <c r="C54" s="60" t="s">
        <v>164</v>
      </c>
      <c r="D54" s="60" t="s">
        <v>165</v>
      </c>
      <c r="E54" s="53">
        <f t="shared" si="0"/>
        <v>0</v>
      </c>
      <c r="F54" s="61"/>
      <c r="G54" s="53">
        <f t="shared" si="1"/>
        <v>0</v>
      </c>
      <c r="H54" s="61"/>
      <c r="I54" s="61"/>
      <c r="J54" s="61"/>
      <c r="K54" s="61"/>
      <c r="L54" s="61"/>
      <c r="M54" s="61"/>
      <c r="N54" s="61"/>
      <c r="O54" s="61"/>
      <c r="P54" s="61">
        <v>0</v>
      </c>
      <c r="Q54" s="61"/>
      <c r="R54" s="61"/>
      <c r="S54" s="125"/>
    </row>
    <row r="55" spans="2:19" ht="22.5" customHeight="1" x14ac:dyDescent="0.2">
      <c r="B55" s="127" t="s">
        <v>166</v>
      </c>
      <c r="C55" s="57" t="s">
        <v>167</v>
      </c>
      <c r="D55" s="57" t="s">
        <v>168</v>
      </c>
      <c r="E55" s="53">
        <f t="shared" si="0"/>
        <v>184520892</v>
      </c>
      <c r="F55" s="53">
        <f>F56+F57+F58+F59+F60+F61+F62</f>
        <v>0</v>
      </c>
      <c r="G55" s="53">
        <f t="shared" si="1"/>
        <v>184520892</v>
      </c>
      <c r="H55" s="53">
        <f t="shared" ref="H55:R55" si="6">H56+H57+H58+H59+H60+H61+H62</f>
        <v>0</v>
      </c>
      <c r="I55" s="53">
        <f t="shared" si="6"/>
        <v>0</v>
      </c>
      <c r="J55" s="53">
        <f t="shared" si="6"/>
        <v>0</v>
      </c>
      <c r="K55" s="53">
        <f t="shared" si="6"/>
        <v>0</v>
      </c>
      <c r="L55" s="53">
        <f t="shared" si="6"/>
        <v>0</v>
      </c>
      <c r="M55" s="53">
        <f t="shared" si="6"/>
        <v>0</v>
      </c>
      <c r="N55" s="53">
        <f t="shared" si="6"/>
        <v>0</v>
      </c>
      <c r="O55" s="53">
        <f t="shared" si="6"/>
        <v>24997402.559999999</v>
      </c>
      <c r="P55" s="53">
        <f t="shared" si="6"/>
        <v>159523489.44</v>
      </c>
      <c r="Q55" s="53">
        <f t="shared" si="6"/>
        <v>0</v>
      </c>
      <c r="R55" s="53">
        <f t="shared" si="6"/>
        <v>0</v>
      </c>
      <c r="S55" s="125"/>
    </row>
    <row r="56" spans="2:19" ht="45" customHeight="1" x14ac:dyDescent="0.2">
      <c r="B56" s="129" t="s">
        <v>169</v>
      </c>
      <c r="C56" s="60" t="s">
        <v>170</v>
      </c>
      <c r="D56" s="60" t="s">
        <v>171</v>
      </c>
      <c r="E56" s="53">
        <f t="shared" si="0"/>
        <v>184520892</v>
      </c>
      <c r="F56" s="61"/>
      <c r="G56" s="53">
        <f t="shared" si="1"/>
        <v>184520892</v>
      </c>
      <c r="H56" s="61"/>
      <c r="I56" s="61"/>
      <c r="J56" s="61"/>
      <c r="K56" s="61"/>
      <c r="L56" s="61"/>
      <c r="M56" s="61"/>
      <c r="N56" s="61"/>
      <c r="O56" s="61">
        <v>24997402.559999999</v>
      </c>
      <c r="P56" s="61">
        <v>159523489.44</v>
      </c>
      <c r="Q56" s="61"/>
      <c r="R56" s="61"/>
      <c r="S56" s="125"/>
    </row>
    <row r="57" spans="2:19" ht="33.75" customHeight="1" x14ac:dyDescent="0.2">
      <c r="B57" s="129" t="s">
        <v>172</v>
      </c>
      <c r="C57" s="60" t="s">
        <v>173</v>
      </c>
      <c r="D57" s="60" t="s">
        <v>174</v>
      </c>
      <c r="E57" s="53">
        <f t="shared" si="0"/>
        <v>0</v>
      </c>
      <c r="F57" s="61"/>
      <c r="G57" s="53">
        <f t="shared" si="1"/>
        <v>0</v>
      </c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125"/>
    </row>
    <row r="58" spans="2:19" ht="22.5" customHeight="1" x14ac:dyDescent="0.2">
      <c r="B58" s="130" t="s">
        <v>176</v>
      </c>
      <c r="C58" s="60" t="s">
        <v>177</v>
      </c>
      <c r="D58" s="60" t="s">
        <v>178</v>
      </c>
      <c r="E58" s="53">
        <f t="shared" si="0"/>
        <v>0</v>
      </c>
      <c r="F58" s="61"/>
      <c r="G58" s="53">
        <f t="shared" si="1"/>
        <v>0</v>
      </c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125"/>
    </row>
    <row r="59" spans="2:19" ht="45" customHeight="1" x14ac:dyDescent="0.2">
      <c r="B59" s="131" t="s">
        <v>179</v>
      </c>
      <c r="C59" s="60" t="s">
        <v>180</v>
      </c>
      <c r="D59" s="60" t="s">
        <v>181</v>
      </c>
      <c r="E59" s="53">
        <f t="shared" si="0"/>
        <v>0</v>
      </c>
      <c r="F59" s="61"/>
      <c r="G59" s="53">
        <f t="shared" si="1"/>
        <v>0</v>
      </c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125"/>
    </row>
    <row r="60" spans="2:19" ht="33.75" customHeight="1" x14ac:dyDescent="0.2">
      <c r="B60" s="129" t="s">
        <v>182</v>
      </c>
      <c r="C60" s="60" t="s">
        <v>183</v>
      </c>
      <c r="D60" s="60" t="s">
        <v>184</v>
      </c>
      <c r="E60" s="53">
        <f t="shared" si="0"/>
        <v>0</v>
      </c>
      <c r="F60" s="61"/>
      <c r="G60" s="53">
        <f t="shared" si="1"/>
        <v>0</v>
      </c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125"/>
    </row>
    <row r="61" spans="2:19" ht="22.5" customHeight="1" x14ac:dyDescent="0.2">
      <c r="B61" s="129" t="s">
        <v>185</v>
      </c>
      <c r="C61" s="60" t="s">
        <v>186</v>
      </c>
      <c r="D61" s="60" t="s">
        <v>187</v>
      </c>
      <c r="E61" s="53">
        <f t="shared" si="0"/>
        <v>0</v>
      </c>
      <c r="F61" s="61"/>
      <c r="G61" s="53">
        <f t="shared" si="1"/>
        <v>0</v>
      </c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125"/>
    </row>
    <row r="62" spans="2:19" ht="44.25" customHeight="1" x14ac:dyDescent="0.2">
      <c r="B62" s="129" t="s">
        <v>188</v>
      </c>
      <c r="C62" s="60" t="s">
        <v>189</v>
      </c>
      <c r="D62" s="60" t="s">
        <v>190</v>
      </c>
      <c r="E62" s="53">
        <f t="shared" si="0"/>
        <v>0</v>
      </c>
      <c r="F62" s="61"/>
      <c r="G62" s="53">
        <f t="shared" si="1"/>
        <v>0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125"/>
    </row>
    <row r="63" spans="2:19" ht="11.25" customHeight="1" x14ac:dyDescent="0.2">
      <c r="B63" s="127" t="s">
        <v>191</v>
      </c>
      <c r="C63" s="57" t="s">
        <v>192</v>
      </c>
      <c r="D63" s="57"/>
      <c r="E63" s="53">
        <f t="shared" si="0"/>
        <v>421212.57999999996</v>
      </c>
      <c r="F63" s="53">
        <f>F64+F65+F66</f>
        <v>0</v>
      </c>
      <c r="G63" s="53">
        <f t="shared" si="1"/>
        <v>421212.57999999996</v>
      </c>
      <c r="H63" s="53">
        <f t="shared" ref="H63:R63" si="7">H64+H65+H66</f>
        <v>0</v>
      </c>
      <c r="I63" s="53">
        <f t="shared" si="7"/>
        <v>0</v>
      </c>
      <c r="J63" s="53">
        <f t="shared" si="7"/>
        <v>0</v>
      </c>
      <c r="K63" s="53">
        <f t="shared" si="7"/>
        <v>0</v>
      </c>
      <c r="L63" s="53">
        <f t="shared" si="7"/>
        <v>0</v>
      </c>
      <c r="M63" s="53">
        <f t="shared" si="7"/>
        <v>0</v>
      </c>
      <c r="N63" s="53">
        <f t="shared" si="7"/>
        <v>0</v>
      </c>
      <c r="O63" s="53">
        <f t="shared" si="7"/>
        <v>196025.54</v>
      </c>
      <c r="P63" s="53">
        <f t="shared" si="7"/>
        <v>194780.31</v>
      </c>
      <c r="Q63" s="53">
        <f t="shared" si="7"/>
        <v>30406.73</v>
      </c>
      <c r="R63" s="53">
        <f t="shared" si="7"/>
        <v>0</v>
      </c>
      <c r="S63" s="125"/>
    </row>
    <row r="64" spans="2:19" ht="22.5" customHeight="1" x14ac:dyDescent="0.2">
      <c r="B64" s="128" t="s">
        <v>193</v>
      </c>
      <c r="C64" s="60" t="s">
        <v>194</v>
      </c>
      <c r="D64" s="60" t="s">
        <v>195</v>
      </c>
      <c r="E64" s="53">
        <f t="shared" si="0"/>
        <v>0</v>
      </c>
      <c r="F64" s="61"/>
      <c r="G64" s="53">
        <f t="shared" si="1"/>
        <v>0</v>
      </c>
      <c r="H64" s="61"/>
      <c r="I64" s="61"/>
      <c r="J64" s="61"/>
      <c r="K64" s="61"/>
      <c r="L64" s="61"/>
      <c r="M64" s="61"/>
      <c r="N64" s="61"/>
      <c r="O64" s="61">
        <v>0</v>
      </c>
      <c r="P64" s="61">
        <v>0</v>
      </c>
      <c r="Q64" s="61">
        <v>0</v>
      </c>
      <c r="R64" s="61"/>
      <c r="S64" s="125"/>
    </row>
    <row r="65" spans="2:19" ht="11.25" customHeight="1" x14ac:dyDescent="0.2">
      <c r="B65" s="128" t="s">
        <v>196</v>
      </c>
      <c r="C65" s="60" t="s">
        <v>197</v>
      </c>
      <c r="D65" s="60" t="s">
        <v>198</v>
      </c>
      <c r="E65" s="53">
        <f t="shared" si="0"/>
        <v>421212.57999999996</v>
      </c>
      <c r="F65" s="61"/>
      <c r="G65" s="53">
        <f t="shared" si="1"/>
        <v>421212.57999999996</v>
      </c>
      <c r="H65" s="61"/>
      <c r="I65" s="61"/>
      <c r="J65" s="61"/>
      <c r="K65" s="61"/>
      <c r="L65" s="61"/>
      <c r="M65" s="61"/>
      <c r="N65" s="61"/>
      <c r="O65" s="61">
        <v>196025.54</v>
      </c>
      <c r="P65" s="61">
        <v>194780.31</v>
      </c>
      <c r="Q65" s="61">
        <v>30406.73</v>
      </c>
      <c r="R65" s="61"/>
      <c r="S65" s="125"/>
    </row>
    <row r="66" spans="2:19" ht="11.25" customHeight="1" x14ac:dyDescent="0.2">
      <c r="B66" s="128" t="s">
        <v>199</v>
      </c>
      <c r="C66" s="60" t="s">
        <v>200</v>
      </c>
      <c r="D66" s="60" t="s">
        <v>201</v>
      </c>
      <c r="E66" s="53">
        <f t="shared" si="0"/>
        <v>0</v>
      </c>
      <c r="F66" s="61"/>
      <c r="G66" s="53">
        <f t="shared" si="1"/>
        <v>0</v>
      </c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125"/>
    </row>
    <row r="67" spans="2:19" ht="11.25" customHeight="1" x14ac:dyDescent="0.2">
      <c r="B67" s="126" t="s">
        <v>202</v>
      </c>
      <c r="C67" s="57" t="s">
        <v>203</v>
      </c>
      <c r="D67" s="57"/>
      <c r="E67" s="53">
        <f t="shared" si="0"/>
        <v>18596998.549999997</v>
      </c>
      <c r="F67" s="53">
        <f>F68+F81</f>
        <v>0</v>
      </c>
      <c r="G67" s="53">
        <f t="shared" si="1"/>
        <v>18596998.549999997</v>
      </c>
      <c r="H67" s="53">
        <f t="shared" ref="H67:R67" si="8">H68+H81</f>
        <v>0</v>
      </c>
      <c r="I67" s="53">
        <f t="shared" si="8"/>
        <v>0</v>
      </c>
      <c r="J67" s="53">
        <f t="shared" si="8"/>
        <v>0</v>
      </c>
      <c r="K67" s="53">
        <f t="shared" si="8"/>
        <v>0</v>
      </c>
      <c r="L67" s="53">
        <f t="shared" si="8"/>
        <v>0</v>
      </c>
      <c r="M67" s="53">
        <f t="shared" si="8"/>
        <v>0</v>
      </c>
      <c r="N67" s="53">
        <f t="shared" si="8"/>
        <v>0</v>
      </c>
      <c r="O67" s="53">
        <f t="shared" si="8"/>
        <v>9176651.1999999993</v>
      </c>
      <c r="P67" s="53">
        <f t="shared" si="8"/>
        <v>9420347.3499999996</v>
      </c>
      <c r="Q67" s="53">
        <f t="shared" si="8"/>
        <v>0</v>
      </c>
      <c r="R67" s="53">
        <f t="shared" si="8"/>
        <v>0</v>
      </c>
      <c r="S67" s="125"/>
    </row>
    <row r="68" spans="2:19" ht="22.5" customHeight="1" x14ac:dyDescent="0.2">
      <c r="B68" s="127" t="s">
        <v>204</v>
      </c>
      <c r="C68" s="57" t="s">
        <v>205</v>
      </c>
      <c r="D68" s="57" t="s">
        <v>206</v>
      </c>
      <c r="E68" s="53">
        <f t="shared" si="0"/>
        <v>18596998.549999997</v>
      </c>
      <c r="F68" s="53">
        <f>F69+F70+F71+F72+F80</f>
        <v>0</v>
      </c>
      <c r="G68" s="53">
        <f t="shared" si="1"/>
        <v>18596998.549999997</v>
      </c>
      <c r="H68" s="53">
        <f t="shared" ref="H68:R68" si="9">H69+H70+H71+H72+H80</f>
        <v>0</v>
      </c>
      <c r="I68" s="53">
        <f t="shared" si="9"/>
        <v>0</v>
      </c>
      <c r="J68" s="53">
        <f t="shared" si="9"/>
        <v>0</v>
      </c>
      <c r="K68" s="53">
        <f t="shared" si="9"/>
        <v>0</v>
      </c>
      <c r="L68" s="53">
        <f t="shared" si="9"/>
        <v>0</v>
      </c>
      <c r="M68" s="53">
        <f t="shared" si="9"/>
        <v>0</v>
      </c>
      <c r="N68" s="53">
        <f t="shared" si="9"/>
        <v>0</v>
      </c>
      <c r="O68" s="53">
        <f t="shared" si="9"/>
        <v>9176651.1999999993</v>
      </c>
      <c r="P68" s="53">
        <f t="shared" si="9"/>
        <v>9420347.3499999996</v>
      </c>
      <c r="Q68" s="53">
        <f t="shared" si="9"/>
        <v>0</v>
      </c>
      <c r="R68" s="53">
        <f t="shared" si="9"/>
        <v>0</v>
      </c>
      <c r="S68" s="125"/>
    </row>
    <row r="69" spans="2:19" ht="22.5" customHeight="1" x14ac:dyDescent="0.2">
      <c r="B69" s="128" t="s">
        <v>207</v>
      </c>
      <c r="C69" s="60" t="s">
        <v>208</v>
      </c>
      <c r="D69" s="60" t="s">
        <v>209</v>
      </c>
      <c r="E69" s="53">
        <f t="shared" si="0"/>
        <v>7865933.3300000001</v>
      </c>
      <c r="F69" s="61"/>
      <c r="G69" s="53">
        <f t="shared" si="1"/>
        <v>7865933.3300000001</v>
      </c>
      <c r="H69" s="61"/>
      <c r="I69" s="61"/>
      <c r="J69" s="61"/>
      <c r="K69" s="61"/>
      <c r="L69" s="61"/>
      <c r="M69" s="61"/>
      <c r="N69" s="61"/>
      <c r="O69" s="61">
        <v>2387600</v>
      </c>
      <c r="P69" s="61">
        <v>5478333.3300000001</v>
      </c>
      <c r="Q69" s="61"/>
      <c r="R69" s="61"/>
      <c r="S69" s="125"/>
    </row>
    <row r="70" spans="2:19" ht="11.25" customHeight="1" x14ac:dyDescent="0.2">
      <c r="B70" s="128" t="s">
        <v>210</v>
      </c>
      <c r="C70" s="60" t="s">
        <v>211</v>
      </c>
      <c r="D70" s="60" t="s">
        <v>212</v>
      </c>
      <c r="E70" s="53">
        <f t="shared" si="0"/>
        <v>0</v>
      </c>
      <c r="F70" s="61"/>
      <c r="G70" s="53">
        <f t="shared" si="1"/>
        <v>0</v>
      </c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125"/>
    </row>
    <row r="71" spans="2:19" ht="11.25" customHeight="1" x14ac:dyDescent="0.2">
      <c r="B71" s="128" t="s">
        <v>213</v>
      </c>
      <c r="C71" s="60" t="s">
        <v>214</v>
      </c>
      <c r="D71" s="60" t="s">
        <v>215</v>
      </c>
      <c r="E71" s="53">
        <f t="shared" si="0"/>
        <v>10731065.220000001</v>
      </c>
      <c r="F71" s="61"/>
      <c r="G71" s="53">
        <f t="shared" si="1"/>
        <v>10731065.220000001</v>
      </c>
      <c r="H71" s="61"/>
      <c r="I71" s="61"/>
      <c r="J71" s="61"/>
      <c r="K71" s="61"/>
      <c r="L71" s="61"/>
      <c r="M71" s="61"/>
      <c r="N71" s="61"/>
      <c r="O71" s="61">
        <v>6789051.2000000002</v>
      </c>
      <c r="P71" s="61">
        <v>3942014.02</v>
      </c>
      <c r="Q71" s="61">
        <v>0</v>
      </c>
      <c r="R71" s="61"/>
      <c r="S71" s="125"/>
    </row>
    <row r="72" spans="2:19" ht="11.25" customHeight="1" x14ac:dyDescent="0.2">
      <c r="B72" s="132" t="s">
        <v>216</v>
      </c>
      <c r="C72" s="57" t="s">
        <v>217</v>
      </c>
      <c r="D72" s="57" t="s">
        <v>201</v>
      </c>
      <c r="E72" s="53">
        <f t="shared" si="0"/>
        <v>0</v>
      </c>
      <c r="F72" s="83">
        <f>F73+F74+F75+F76+F77+F78+F79</f>
        <v>0</v>
      </c>
      <c r="G72" s="53">
        <f t="shared" si="1"/>
        <v>0</v>
      </c>
      <c r="H72" s="83">
        <f t="shared" ref="H72:R72" si="10">H73+H74+H75+H76+H77+H78+H79</f>
        <v>0</v>
      </c>
      <c r="I72" s="83">
        <f t="shared" si="10"/>
        <v>0</v>
      </c>
      <c r="J72" s="83">
        <f t="shared" si="10"/>
        <v>0</v>
      </c>
      <c r="K72" s="83">
        <f t="shared" si="10"/>
        <v>0</v>
      </c>
      <c r="L72" s="83">
        <f t="shared" si="10"/>
        <v>0</v>
      </c>
      <c r="M72" s="83">
        <f t="shared" si="10"/>
        <v>0</v>
      </c>
      <c r="N72" s="83">
        <f t="shared" si="10"/>
        <v>0</v>
      </c>
      <c r="O72" s="83">
        <f t="shared" si="10"/>
        <v>0</v>
      </c>
      <c r="P72" s="83">
        <f t="shared" si="10"/>
        <v>0</v>
      </c>
      <c r="Q72" s="83">
        <f t="shared" si="10"/>
        <v>0</v>
      </c>
      <c r="R72" s="83">
        <f t="shared" si="10"/>
        <v>0</v>
      </c>
      <c r="S72" s="125"/>
    </row>
    <row r="73" spans="2:19" ht="33.75" customHeight="1" x14ac:dyDescent="0.2">
      <c r="B73" s="133" t="s">
        <v>218</v>
      </c>
      <c r="C73" s="60" t="s">
        <v>219</v>
      </c>
      <c r="D73" s="60" t="s">
        <v>220</v>
      </c>
      <c r="E73" s="53">
        <f t="shared" si="0"/>
        <v>0</v>
      </c>
      <c r="F73" s="61"/>
      <c r="G73" s="53">
        <f t="shared" si="1"/>
        <v>0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125"/>
    </row>
    <row r="74" spans="2:19" ht="11.25" customHeight="1" x14ac:dyDescent="0.2">
      <c r="B74" s="133" t="s">
        <v>221</v>
      </c>
      <c r="C74" s="60" t="s">
        <v>222</v>
      </c>
      <c r="D74" s="60" t="s">
        <v>223</v>
      </c>
      <c r="E74" s="53">
        <f t="shared" si="0"/>
        <v>0</v>
      </c>
      <c r="F74" s="61"/>
      <c r="G74" s="53">
        <f t="shared" si="1"/>
        <v>0</v>
      </c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125"/>
    </row>
    <row r="75" spans="2:19" ht="11.25" customHeight="1" x14ac:dyDescent="0.2">
      <c r="B75" s="133" t="s">
        <v>224</v>
      </c>
      <c r="C75" s="60" t="s">
        <v>225</v>
      </c>
      <c r="D75" s="60" t="s">
        <v>226</v>
      </c>
      <c r="E75" s="53">
        <f t="shared" si="0"/>
        <v>0</v>
      </c>
      <c r="F75" s="61"/>
      <c r="G75" s="53">
        <f t="shared" si="1"/>
        <v>0</v>
      </c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125"/>
    </row>
    <row r="76" spans="2:19" ht="11.25" customHeight="1" x14ac:dyDescent="0.2">
      <c r="B76" s="133" t="s">
        <v>227</v>
      </c>
      <c r="C76" s="60" t="s">
        <v>228</v>
      </c>
      <c r="D76" s="60" t="s">
        <v>229</v>
      </c>
      <c r="E76" s="53">
        <f t="shared" si="0"/>
        <v>0</v>
      </c>
      <c r="F76" s="61"/>
      <c r="G76" s="53">
        <f t="shared" si="1"/>
        <v>0</v>
      </c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125"/>
    </row>
    <row r="77" spans="2:19" ht="11.25" customHeight="1" x14ac:dyDescent="0.2">
      <c r="B77" s="133" t="s">
        <v>230</v>
      </c>
      <c r="C77" s="60" t="s">
        <v>231</v>
      </c>
      <c r="D77" s="60" t="s">
        <v>232</v>
      </c>
      <c r="E77" s="53">
        <f t="shared" si="0"/>
        <v>0</v>
      </c>
      <c r="F77" s="61"/>
      <c r="G77" s="53">
        <f t="shared" si="1"/>
        <v>0</v>
      </c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125"/>
    </row>
    <row r="78" spans="2:19" ht="11.25" customHeight="1" x14ac:dyDescent="0.2">
      <c r="B78" s="133" t="s">
        <v>233</v>
      </c>
      <c r="C78" s="60" t="s">
        <v>234</v>
      </c>
      <c r="D78" s="60" t="s">
        <v>235</v>
      </c>
      <c r="E78" s="53">
        <f t="shared" ref="E78:E141" si="11">G78+R78-F78</f>
        <v>0</v>
      </c>
      <c r="F78" s="61"/>
      <c r="G78" s="53">
        <f t="shared" ref="G78:G141" si="12">I78+J78+K78+L78+M78+N78+O78+P78+Q78-H78</f>
        <v>0</v>
      </c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125"/>
    </row>
    <row r="79" spans="2:19" ht="22.5" customHeight="1" x14ac:dyDescent="0.2">
      <c r="B79" s="134" t="s">
        <v>236</v>
      </c>
      <c r="C79" s="60" t="s">
        <v>237</v>
      </c>
      <c r="D79" s="60" t="s">
        <v>238</v>
      </c>
      <c r="E79" s="53">
        <f t="shared" si="11"/>
        <v>0</v>
      </c>
      <c r="F79" s="61"/>
      <c r="G79" s="53">
        <f t="shared" si="12"/>
        <v>0</v>
      </c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125"/>
    </row>
    <row r="80" spans="2:19" ht="11.25" customHeight="1" x14ac:dyDescent="0.2">
      <c r="B80" s="135" t="s">
        <v>239</v>
      </c>
      <c r="C80" s="60" t="s">
        <v>240</v>
      </c>
      <c r="D80" s="60" t="s">
        <v>241</v>
      </c>
      <c r="E80" s="53">
        <f t="shared" si="11"/>
        <v>0</v>
      </c>
      <c r="F80" s="61"/>
      <c r="G80" s="53">
        <f t="shared" si="12"/>
        <v>0</v>
      </c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125"/>
    </row>
    <row r="81" spans="2:19" ht="11.25" customHeight="1" x14ac:dyDescent="0.2">
      <c r="B81" s="136" t="s">
        <v>242</v>
      </c>
      <c r="C81" s="57" t="s">
        <v>243</v>
      </c>
      <c r="D81" s="57"/>
      <c r="E81" s="53">
        <f t="shared" si="11"/>
        <v>0</v>
      </c>
      <c r="F81" s="53">
        <f>F82+F83+F84+F94</f>
        <v>0</v>
      </c>
      <c r="G81" s="53">
        <f t="shared" si="12"/>
        <v>0</v>
      </c>
      <c r="H81" s="53">
        <f t="shared" ref="H81:R81" si="13">H82+H83+H84+H94</f>
        <v>0</v>
      </c>
      <c r="I81" s="53">
        <f t="shared" si="13"/>
        <v>0</v>
      </c>
      <c r="J81" s="53">
        <f t="shared" si="13"/>
        <v>0</v>
      </c>
      <c r="K81" s="53">
        <f t="shared" si="13"/>
        <v>0</v>
      </c>
      <c r="L81" s="53">
        <f t="shared" si="13"/>
        <v>0</v>
      </c>
      <c r="M81" s="53">
        <f t="shared" si="13"/>
        <v>0</v>
      </c>
      <c r="N81" s="53">
        <f t="shared" si="13"/>
        <v>0</v>
      </c>
      <c r="O81" s="53">
        <f t="shared" si="13"/>
        <v>0</v>
      </c>
      <c r="P81" s="53">
        <f t="shared" si="13"/>
        <v>0</v>
      </c>
      <c r="Q81" s="53">
        <f t="shared" si="13"/>
        <v>0</v>
      </c>
      <c r="R81" s="53">
        <f t="shared" si="13"/>
        <v>0</v>
      </c>
      <c r="S81" s="125"/>
    </row>
    <row r="82" spans="2:19" ht="33.75" customHeight="1" x14ac:dyDescent="0.2">
      <c r="B82" s="128" t="s">
        <v>244</v>
      </c>
      <c r="C82" s="60" t="s">
        <v>245</v>
      </c>
      <c r="D82" s="60" t="s">
        <v>246</v>
      </c>
      <c r="E82" s="53">
        <f t="shared" si="11"/>
        <v>0</v>
      </c>
      <c r="F82" s="61"/>
      <c r="G82" s="53">
        <f t="shared" si="12"/>
        <v>0</v>
      </c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125"/>
    </row>
    <row r="83" spans="2:19" ht="11.25" customHeight="1" x14ac:dyDescent="0.2">
      <c r="B83" s="128" t="s">
        <v>247</v>
      </c>
      <c r="C83" s="60" t="s">
        <v>248</v>
      </c>
      <c r="D83" s="60" t="s">
        <v>249</v>
      </c>
      <c r="E83" s="53">
        <f t="shared" si="11"/>
        <v>0</v>
      </c>
      <c r="F83" s="61"/>
      <c r="G83" s="53">
        <f t="shared" si="12"/>
        <v>0</v>
      </c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125"/>
    </row>
    <row r="84" spans="2:19" ht="11.25" customHeight="1" x14ac:dyDescent="0.2">
      <c r="B84" s="127" t="s">
        <v>251</v>
      </c>
      <c r="C84" s="57" t="s">
        <v>252</v>
      </c>
      <c r="D84" s="57" t="s">
        <v>253</v>
      </c>
      <c r="E84" s="53">
        <f t="shared" si="11"/>
        <v>0</v>
      </c>
      <c r="F84" s="53">
        <f>F85+F86+F87+F88+F89+F90+F91+F92+F93</f>
        <v>0</v>
      </c>
      <c r="G84" s="53">
        <f t="shared" si="12"/>
        <v>0</v>
      </c>
      <c r="H84" s="53">
        <f t="shared" ref="H84:R84" si="14">H85+H86+H87+H88+H89+H90+H91+H92+H93</f>
        <v>0</v>
      </c>
      <c r="I84" s="53">
        <f t="shared" si="14"/>
        <v>0</v>
      </c>
      <c r="J84" s="53">
        <f t="shared" si="14"/>
        <v>0</v>
      </c>
      <c r="K84" s="53">
        <f t="shared" si="14"/>
        <v>0</v>
      </c>
      <c r="L84" s="53">
        <f t="shared" si="14"/>
        <v>0</v>
      </c>
      <c r="M84" s="53">
        <f t="shared" si="14"/>
        <v>0</v>
      </c>
      <c r="N84" s="53">
        <f t="shared" si="14"/>
        <v>0</v>
      </c>
      <c r="O84" s="53">
        <f t="shared" si="14"/>
        <v>0</v>
      </c>
      <c r="P84" s="53">
        <f t="shared" si="14"/>
        <v>0</v>
      </c>
      <c r="Q84" s="53">
        <f t="shared" si="14"/>
        <v>0</v>
      </c>
      <c r="R84" s="53">
        <f t="shared" si="14"/>
        <v>0</v>
      </c>
      <c r="S84" s="125"/>
    </row>
    <row r="85" spans="2:19" ht="45" customHeight="1" x14ac:dyDescent="0.2">
      <c r="B85" s="133" t="s">
        <v>254</v>
      </c>
      <c r="C85" s="60" t="s">
        <v>255</v>
      </c>
      <c r="D85" s="60" t="s">
        <v>256</v>
      </c>
      <c r="E85" s="53">
        <f t="shared" si="11"/>
        <v>0</v>
      </c>
      <c r="F85" s="61"/>
      <c r="G85" s="53">
        <f t="shared" si="12"/>
        <v>0</v>
      </c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125"/>
    </row>
    <row r="86" spans="2:19" ht="33.75" customHeight="1" x14ac:dyDescent="0.2">
      <c r="B86" s="133" t="s">
        <v>257</v>
      </c>
      <c r="C86" s="60" t="s">
        <v>258</v>
      </c>
      <c r="D86" s="60" t="s">
        <v>259</v>
      </c>
      <c r="E86" s="53">
        <f t="shared" si="11"/>
        <v>0</v>
      </c>
      <c r="F86" s="61"/>
      <c r="G86" s="53">
        <f t="shared" si="12"/>
        <v>0</v>
      </c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125"/>
    </row>
    <row r="87" spans="2:19" ht="33.75" customHeight="1" x14ac:dyDescent="0.2">
      <c r="B87" s="133" t="s">
        <v>260</v>
      </c>
      <c r="C87" s="60" t="s">
        <v>261</v>
      </c>
      <c r="D87" s="60" t="s">
        <v>262</v>
      </c>
      <c r="E87" s="53">
        <f t="shared" si="11"/>
        <v>0</v>
      </c>
      <c r="F87" s="61"/>
      <c r="G87" s="53">
        <f t="shared" si="12"/>
        <v>0</v>
      </c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125"/>
    </row>
    <row r="88" spans="2:19" ht="22.5" customHeight="1" x14ac:dyDescent="0.2">
      <c r="B88" s="133" t="s">
        <v>263</v>
      </c>
      <c r="C88" s="60" t="s">
        <v>264</v>
      </c>
      <c r="D88" s="60" t="s">
        <v>265</v>
      </c>
      <c r="E88" s="53">
        <f t="shared" si="11"/>
        <v>0</v>
      </c>
      <c r="F88" s="61"/>
      <c r="G88" s="53">
        <f t="shared" si="12"/>
        <v>0</v>
      </c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125"/>
    </row>
    <row r="89" spans="2:19" ht="22.5" customHeight="1" x14ac:dyDescent="0.2">
      <c r="B89" s="133" t="s">
        <v>266</v>
      </c>
      <c r="C89" s="60" t="s">
        <v>267</v>
      </c>
      <c r="D89" s="60" t="s">
        <v>268</v>
      </c>
      <c r="E89" s="53">
        <f t="shared" si="11"/>
        <v>0</v>
      </c>
      <c r="F89" s="61"/>
      <c r="G89" s="53">
        <f t="shared" si="12"/>
        <v>0</v>
      </c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125"/>
    </row>
    <row r="90" spans="2:19" ht="33.75" customHeight="1" x14ac:dyDescent="0.2">
      <c r="B90" s="133" t="s">
        <v>269</v>
      </c>
      <c r="C90" s="60" t="s">
        <v>270</v>
      </c>
      <c r="D90" s="60" t="s">
        <v>271</v>
      </c>
      <c r="E90" s="53">
        <f t="shared" si="11"/>
        <v>0</v>
      </c>
      <c r="F90" s="61"/>
      <c r="G90" s="53">
        <f t="shared" si="12"/>
        <v>0</v>
      </c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125"/>
    </row>
    <row r="91" spans="2:19" ht="22.5" customHeight="1" x14ac:dyDescent="0.2">
      <c r="B91" s="133" t="s">
        <v>272</v>
      </c>
      <c r="C91" s="60" t="s">
        <v>273</v>
      </c>
      <c r="D91" s="60" t="s">
        <v>274</v>
      </c>
      <c r="E91" s="53">
        <f t="shared" si="11"/>
        <v>0</v>
      </c>
      <c r="F91" s="61"/>
      <c r="G91" s="53">
        <f t="shared" si="12"/>
        <v>0</v>
      </c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125"/>
    </row>
    <row r="92" spans="2:19" ht="33.75" customHeight="1" x14ac:dyDescent="0.2">
      <c r="B92" s="133" t="s">
        <v>275</v>
      </c>
      <c r="C92" s="60" t="s">
        <v>276</v>
      </c>
      <c r="D92" s="60" t="s">
        <v>277</v>
      </c>
      <c r="E92" s="53">
        <f t="shared" si="11"/>
        <v>0</v>
      </c>
      <c r="F92" s="61"/>
      <c r="G92" s="53">
        <f t="shared" si="12"/>
        <v>0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125"/>
    </row>
    <row r="93" spans="2:19" ht="22.5" customHeight="1" x14ac:dyDescent="0.2">
      <c r="B93" s="133" t="s">
        <v>278</v>
      </c>
      <c r="C93" s="60" t="s">
        <v>279</v>
      </c>
      <c r="D93" s="60" t="s">
        <v>280</v>
      </c>
      <c r="E93" s="53">
        <f t="shared" si="11"/>
        <v>0</v>
      </c>
      <c r="F93" s="61"/>
      <c r="G93" s="53">
        <f t="shared" si="12"/>
        <v>0</v>
      </c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125"/>
    </row>
    <row r="94" spans="2:19" ht="11.25" customHeight="1" x14ac:dyDescent="0.2">
      <c r="B94" s="128" t="s">
        <v>281</v>
      </c>
      <c r="C94" s="60" t="s">
        <v>282</v>
      </c>
      <c r="D94" s="60" t="s">
        <v>283</v>
      </c>
      <c r="E94" s="53">
        <f t="shared" si="11"/>
        <v>0</v>
      </c>
      <c r="F94" s="61"/>
      <c r="G94" s="53">
        <f t="shared" si="12"/>
        <v>0</v>
      </c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125"/>
    </row>
    <row r="95" spans="2:19" ht="11.25" customHeight="1" x14ac:dyDescent="0.2">
      <c r="B95" s="126" t="s">
        <v>284</v>
      </c>
      <c r="C95" s="57" t="s">
        <v>285</v>
      </c>
      <c r="D95" s="57"/>
      <c r="E95" s="53">
        <f t="shared" si="11"/>
        <v>16700000</v>
      </c>
      <c r="F95" s="53">
        <f>F96</f>
        <v>0</v>
      </c>
      <c r="G95" s="53">
        <f t="shared" si="12"/>
        <v>16700000</v>
      </c>
      <c r="H95" s="53">
        <f t="shared" ref="H95:R95" si="15">H96</f>
        <v>0</v>
      </c>
      <c r="I95" s="53">
        <f t="shared" si="15"/>
        <v>0</v>
      </c>
      <c r="J95" s="53">
        <f t="shared" si="15"/>
        <v>0</v>
      </c>
      <c r="K95" s="53">
        <f t="shared" si="15"/>
        <v>0</v>
      </c>
      <c r="L95" s="53">
        <f t="shared" si="15"/>
        <v>0</v>
      </c>
      <c r="M95" s="53">
        <f t="shared" si="15"/>
        <v>0</v>
      </c>
      <c r="N95" s="53">
        <f t="shared" si="15"/>
        <v>0</v>
      </c>
      <c r="O95" s="53">
        <f t="shared" si="15"/>
        <v>16700000</v>
      </c>
      <c r="P95" s="53">
        <f t="shared" si="15"/>
        <v>0</v>
      </c>
      <c r="Q95" s="53">
        <f t="shared" si="15"/>
        <v>0</v>
      </c>
      <c r="R95" s="53">
        <f t="shared" si="15"/>
        <v>0</v>
      </c>
      <c r="S95" s="125"/>
    </row>
    <row r="96" spans="2:19" ht="22.5" customHeight="1" x14ac:dyDescent="0.2">
      <c r="B96" s="127" t="s">
        <v>286</v>
      </c>
      <c r="C96" s="57" t="s">
        <v>287</v>
      </c>
      <c r="D96" s="57" t="s">
        <v>288</v>
      </c>
      <c r="E96" s="53">
        <f t="shared" si="11"/>
        <v>16700000</v>
      </c>
      <c r="F96" s="53">
        <f>F97+F98</f>
        <v>0</v>
      </c>
      <c r="G96" s="53">
        <f t="shared" si="12"/>
        <v>16700000</v>
      </c>
      <c r="H96" s="53">
        <f t="shared" ref="H96:R96" si="16">H97+H98</f>
        <v>0</v>
      </c>
      <c r="I96" s="53">
        <f t="shared" si="16"/>
        <v>0</v>
      </c>
      <c r="J96" s="53">
        <f t="shared" si="16"/>
        <v>0</v>
      </c>
      <c r="K96" s="53">
        <f t="shared" si="16"/>
        <v>0</v>
      </c>
      <c r="L96" s="53">
        <f t="shared" si="16"/>
        <v>0</v>
      </c>
      <c r="M96" s="53">
        <f t="shared" si="16"/>
        <v>0</v>
      </c>
      <c r="N96" s="53">
        <f t="shared" si="16"/>
        <v>0</v>
      </c>
      <c r="O96" s="53">
        <f t="shared" si="16"/>
        <v>16700000</v>
      </c>
      <c r="P96" s="53">
        <f t="shared" si="16"/>
        <v>0</v>
      </c>
      <c r="Q96" s="53">
        <f t="shared" si="16"/>
        <v>0</v>
      </c>
      <c r="R96" s="53">
        <f t="shared" si="16"/>
        <v>0</v>
      </c>
      <c r="S96" s="125"/>
    </row>
    <row r="97" spans="2:19" ht="22.5" customHeight="1" x14ac:dyDescent="0.2">
      <c r="B97" s="128" t="s">
        <v>289</v>
      </c>
      <c r="C97" s="60" t="s">
        <v>290</v>
      </c>
      <c r="D97" s="60" t="s">
        <v>291</v>
      </c>
      <c r="E97" s="53">
        <f t="shared" si="11"/>
        <v>16700000</v>
      </c>
      <c r="F97" s="61"/>
      <c r="G97" s="53">
        <f t="shared" si="12"/>
        <v>16700000</v>
      </c>
      <c r="H97" s="61"/>
      <c r="I97" s="61"/>
      <c r="J97" s="61"/>
      <c r="K97" s="61"/>
      <c r="L97" s="61"/>
      <c r="M97" s="61"/>
      <c r="N97" s="61"/>
      <c r="O97" s="61">
        <v>16700000</v>
      </c>
      <c r="P97" s="61"/>
      <c r="Q97" s="61"/>
      <c r="R97" s="61"/>
      <c r="S97" s="125"/>
    </row>
    <row r="98" spans="2:19" ht="11.25" customHeight="1" x14ac:dyDescent="0.2">
      <c r="B98" s="137" t="s">
        <v>292</v>
      </c>
      <c r="C98" s="60" t="s">
        <v>293</v>
      </c>
      <c r="D98" s="60" t="s">
        <v>294</v>
      </c>
      <c r="E98" s="53">
        <f t="shared" si="11"/>
        <v>0</v>
      </c>
      <c r="F98" s="61"/>
      <c r="G98" s="53">
        <f t="shared" si="12"/>
        <v>0</v>
      </c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125"/>
    </row>
    <row r="99" spans="2:19" ht="11.25" customHeight="1" x14ac:dyDescent="0.2">
      <c r="B99" s="138" t="s">
        <v>297</v>
      </c>
      <c r="C99" s="139" t="s">
        <v>298</v>
      </c>
      <c r="D99" s="139"/>
      <c r="E99" s="124">
        <f t="shared" si="11"/>
        <v>1143465708.4000001</v>
      </c>
      <c r="F99" s="124">
        <f>F100+F172+F196</f>
        <v>0</v>
      </c>
      <c r="G99" s="124">
        <f t="shared" si="12"/>
        <v>1143465708.4000001</v>
      </c>
      <c r="H99" s="124">
        <f t="shared" ref="H99:R99" si="17">H100+H172+H196</f>
        <v>50293841.390000001</v>
      </c>
      <c r="I99" s="124">
        <f t="shared" si="17"/>
        <v>0</v>
      </c>
      <c r="J99" s="124">
        <f t="shared" si="17"/>
        <v>0</v>
      </c>
      <c r="K99" s="124">
        <f t="shared" si="17"/>
        <v>0</v>
      </c>
      <c r="L99" s="124">
        <f t="shared" si="17"/>
        <v>0</v>
      </c>
      <c r="M99" s="124">
        <f t="shared" si="17"/>
        <v>0</v>
      </c>
      <c r="N99" s="124">
        <f t="shared" si="17"/>
        <v>0</v>
      </c>
      <c r="O99" s="124">
        <f t="shared" si="17"/>
        <v>818695861.37</v>
      </c>
      <c r="P99" s="124">
        <f t="shared" si="17"/>
        <v>333093848.27999997</v>
      </c>
      <c r="Q99" s="124">
        <f t="shared" si="17"/>
        <v>41969840.139999993</v>
      </c>
      <c r="R99" s="124">
        <f t="shared" si="17"/>
        <v>0</v>
      </c>
      <c r="S99" s="125"/>
    </row>
    <row r="100" spans="2:19" ht="11.25" customHeight="1" x14ac:dyDescent="0.2">
      <c r="B100" s="140" t="s">
        <v>299</v>
      </c>
      <c r="C100" s="57" t="s">
        <v>300</v>
      </c>
      <c r="D100" s="57" t="s">
        <v>301</v>
      </c>
      <c r="E100" s="53">
        <f t="shared" si="11"/>
        <v>927884347.27999997</v>
      </c>
      <c r="F100" s="53">
        <f>F101+F106+F115+F118+F130+F137+F145+F147+F154+F164</f>
        <v>0</v>
      </c>
      <c r="G100" s="53">
        <f t="shared" si="12"/>
        <v>927884347.27999997</v>
      </c>
      <c r="H100" s="53">
        <f t="shared" ref="H100:R100" si="18">H101+H106+H115+H118+H130+H137+H145+H147+H154+H164</f>
        <v>50293841.390000001</v>
      </c>
      <c r="I100" s="53">
        <f t="shared" si="18"/>
        <v>0</v>
      </c>
      <c r="J100" s="53">
        <f t="shared" si="18"/>
        <v>0</v>
      </c>
      <c r="K100" s="53">
        <f t="shared" si="18"/>
        <v>0</v>
      </c>
      <c r="L100" s="53">
        <f t="shared" si="18"/>
        <v>0</v>
      </c>
      <c r="M100" s="53">
        <f t="shared" si="18"/>
        <v>0</v>
      </c>
      <c r="N100" s="53">
        <f t="shared" si="18"/>
        <v>0</v>
      </c>
      <c r="O100" s="53">
        <f t="shared" si="18"/>
        <v>789944490.75999999</v>
      </c>
      <c r="P100" s="53">
        <f t="shared" si="18"/>
        <v>148149195.02000001</v>
      </c>
      <c r="Q100" s="53">
        <f t="shared" si="18"/>
        <v>40084502.889999993</v>
      </c>
      <c r="R100" s="53">
        <f t="shared" si="18"/>
        <v>0</v>
      </c>
      <c r="S100" s="125"/>
    </row>
    <row r="101" spans="2:19" ht="33.75" customHeight="1" x14ac:dyDescent="0.2">
      <c r="B101" s="127" t="s">
        <v>302</v>
      </c>
      <c r="C101" s="57" t="s">
        <v>303</v>
      </c>
      <c r="D101" s="57" t="s">
        <v>304</v>
      </c>
      <c r="E101" s="53">
        <f t="shared" si="11"/>
        <v>158222025.16</v>
      </c>
      <c r="F101" s="53">
        <f>F102+F103+F104+F105</f>
        <v>0</v>
      </c>
      <c r="G101" s="53">
        <f t="shared" si="12"/>
        <v>158222025.16</v>
      </c>
      <c r="H101" s="53">
        <f t="shared" ref="H101:R101" si="19">H102+H103+H104+H105</f>
        <v>0</v>
      </c>
      <c r="I101" s="53">
        <f t="shared" si="19"/>
        <v>0</v>
      </c>
      <c r="J101" s="53">
        <f t="shared" si="19"/>
        <v>0</v>
      </c>
      <c r="K101" s="53">
        <f t="shared" si="19"/>
        <v>0</v>
      </c>
      <c r="L101" s="53">
        <f t="shared" si="19"/>
        <v>0</v>
      </c>
      <c r="M101" s="53">
        <f t="shared" si="19"/>
        <v>0</v>
      </c>
      <c r="N101" s="53">
        <f t="shared" si="19"/>
        <v>0</v>
      </c>
      <c r="O101" s="53">
        <f t="shared" si="19"/>
        <v>125647097.83</v>
      </c>
      <c r="P101" s="53">
        <f t="shared" si="19"/>
        <v>15933868.83</v>
      </c>
      <c r="Q101" s="53">
        <f t="shared" si="19"/>
        <v>16641058.5</v>
      </c>
      <c r="R101" s="53">
        <f t="shared" si="19"/>
        <v>0</v>
      </c>
      <c r="S101" s="125"/>
    </row>
    <row r="102" spans="2:19" ht="22.5" customHeight="1" x14ac:dyDescent="0.2">
      <c r="B102" s="128" t="s">
        <v>305</v>
      </c>
      <c r="C102" s="60" t="s">
        <v>306</v>
      </c>
      <c r="D102" s="60" t="s">
        <v>307</v>
      </c>
      <c r="E102" s="53">
        <f t="shared" si="11"/>
        <v>119014775.5</v>
      </c>
      <c r="F102" s="61"/>
      <c r="G102" s="53">
        <f t="shared" si="12"/>
        <v>119014775.5</v>
      </c>
      <c r="H102" s="61"/>
      <c r="I102" s="61"/>
      <c r="J102" s="61"/>
      <c r="K102" s="61"/>
      <c r="L102" s="61"/>
      <c r="M102" s="61"/>
      <c r="N102" s="61"/>
      <c r="O102" s="61">
        <v>94550204.370000005</v>
      </c>
      <c r="P102" s="61">
        <v>11884421.25</v>
      </c>
      <c r="Q102" s="61">
        <v>12580149.880000001</v>
      </c>
      <c r="R102" s="61"/>
      <c r="S102" s="125"/>
    </row>
    <row r="103" spans="2:19" ht="22.5" customHeight="1" x14ac:dyDescent="0.2">
      <c r="B103" s="128" t="s">
        <v>309</v>
      </c>
      <c r="C103" s="60" t="s">
        <v>310</v>
      </c>
      <c r="D103" s="60" t="s">
        <v>311</v>
      </c>
      <c r="E103" s="53">
        <f t="shared" si="11"/>
        <v>3470543.71</v>
      </c>
      <c r="F103" s="61"/>
      <c r="G103" s="53">
        <f t="shared" si="12"/>
        <v>3470543.71</v>
      </c>
      <c r="H103" s="61"/>
      <c r="I103" s="61"/>
      <c r="J103" s="61"/>
      <c r="K103" s="61"/>
      <c r="L103" s="61"/>
      <c r="M103" s="61"/>
      <c r="N103" s="61"/>
      <c r="O103" s="61">
        <v>2641943.71</v>
      </c>
      <c r="P103" s="61">
        <v>481200</v>
      </c>
      <c r="Q103" s="61">
        <v>347400</v>
      </c>
      <c r="R103" s="61"/>
      <c r="S103" s="125"/>
    </row>
    <row r="104" spans="2:19" ht="11.25" customHeight="1" x14ac:dyDescent="0.2">
      <c r="B104" s="128" t="s">
        <v>312</v>
      </c>
      <c r="C104" s="60" t="s">
        <v>313</v>
      </c>
      <c r="D104" s="60" t="s">
        <v>314</v>
      </c>
      <c r="E104" s="53">
        <f t="shared" si="11"/>
        <v>35736705.949999996</v>
      </c>
      <c r="F104" s="61"/>
      <c r="G104" s="53">
        <f t="shared" si="12"/>
        <v>35736705.949999996</v>
      </c>
      <c r="H104" s="61"/>
      <c r="I104" s="61"/>
      <c r="J104" s="61"/>
      <c r="K104" s="61"/>
      <c r="L104" s="61"/>
      <c r="M104" s="61"/>
      <c r="N104" s="61"/>
      <c r="O104" s="61">
        <v>28454949.75</v>
      </c>
      <c r="P104" s="61">
        <v>3568247.58</v>
      </c>
      <c r="Q104" s="61">
        <v>3713508.62</v>
      </c>
      <c r="R104" s="61"/>
      <c r="S104" s="125"/>
    </row>
    <row r="105" spans="2:19" ht="22.5" customHeight="1" x14ac:dyDescent="0.2">
      <c r="B105" s="128" t="s">
        <v>315</v>
      </c>
      <c r="C105" s="60" t="s">
        <v>316</v>
      </c>
      <c r="D105" s="60" t="s">
        <v>317</v>
      </c>
      <c r="E105" s="53">
        <f t="shared" si="11"/>
        <v>0</v>
      </c>
      <c r="F105" s="61"/>
      <c r="G105" s="53">
        <f t="shared" si="12"/>
        <v>0</v>
      </c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125"/>
    </row>
    <row r="106" spans="2:19" ht="11.25" customHeight="1" x14ac:dyDescent="0.2">
      <c r="B106" s="127" t="s">
        <v>318</v>
      </c>
      <c r="C106" s="57" t="s">
        <v>319</v>
      </c>
      <c r="D106" s="57" t="s">
        <v>320</v>
      </c>
      <c r="E106" s="53">
        <f t="shared" si="11"/>
        <v>143507508.59999999</v>
      </c>
      <c r="F106" s="53">
        <f>F107+F108+F109+F110+F111+F112+F113+F114</f>
        <v>0</v>
      </c>
      <c r="G106" s="53">
        <f t="shared" si="12"/>
        <v>143507508.59999999</v>
      </c>
      <c r="H106" s="53">
        <f t="shared" ref="H106:R106" si="20">H107+H108+H109+H110+H111+H112+H113+H114</f>
        <v>0</v>
      </c>
      <c r="I106" s="53">
        <f t="shared" si="20"/>
        <v>0</v>
      </c>
      <c r="J106" s="53">
        <f t="shared" si="20"/>
        <v>0</v>
      </c>
      <c r="K106" s="53">
        <f t="shared" si="20"/>
        <v>0</v>
      </c>
      <c r="L106" s="53">
        <f t="shared" si="20"/>
        <v>0</v>
      </c>
      <c r="M106" s="53">
        <f t="shared" si="20"/>
        <v>0</v>
      </c>
      <c r="N106" s="53">
        <f t="shared" si="20"/>
        <v>0</v>
      </c>
      <c r="O106" s="53">
        <f t="shared" si="20"/>
        <v>47796011.160000004</v>
      </c>
      <c r="P106" s="53">
        <f t="shared" si="20"/>
        <v>74951538.530000001</v>
      </c>
      <c r="Q106" s="53">
        <f t="shared" si="20"/>
        <v>20759958.91</v>
      </c>
      <c r="R106" s="53">
        <f t="shared" si="20"/>
        <v>0</v>
      </c>
      <c r="S106" s="125"/>
    </row>
    <row r="107" spans="2:19" ht="22.5" customHeight="1" x14ac:dyDescent="0.2">
      <c r="B107" s="128" t="s">
        <v>321</v>
      </c>
      <c r="C107" s="60" t="s">
        <v>322</v>
      </c>
      <c r="D107" s="60" t="s">
        <v>323</v>
      </c>
      <c r="E107" s="53">
        <f t="shared" si="11"/>
        <v>2139698.79</v>
      </c>
      <c r="F107" s="61"/>
      <c r="G107" s="53">
        <f t="shared" si="12"/>
        <v>2139698.79</v>
      </c>
      <c r="H107" s="61"/>
      <c r="I107" s="61"/>
      <c r="J107" s="61"/>
      <c r="K107" s="61"/>
      <c r="L107" s="61"/>
      <c r="M107" s="61"/>
      <c r="N107" s="61"/>
      <c r="O107" s="61">
        <v>1678795.94</v>
      </c>
      <c r="P107" s="61">
        <v>271207.05</v>
      </c>
      <c r="Q107" s="61">
        <v>189695.8</v>
      </c>
      <c r="R107" s="61"/>
      <c r="S107" s="125"/>
    </row>
    <row r="108" spans="2:19" ht="11.25" customHeight="1" x14ac:dyDescent="0.2">
      <c r="B108" s="128" t="s">
        <v>324</v>
      </c>
      <c r="C108" s="60" t="s">
        <v>325</v>
      </c>
      <c r="D108" s="60" t="s">
        <v>326</v>
      </c>
      <c r="E108" s="53">
        <f t="shared" si="11"/>
        <v>12299983.23</v>
      </c>
      <c r="F108" s="61"/>
      <c r="G108" s="53">
        <f t="shared" si="12"/>
        <v>12299983.23</v>
      </c>
      <c r="H108" s="61"/>
      <c r="I108" s="61"/>
      <c r="J108" s="61"/>
      <c r="K108" s="61"/>
      <c r="L108" s="61"/>
      <c r="M108" s="61"/>
      <c r="N108" s="61"/>
      <c r="O108" s="61">
        <v>9322055.75</v>
      </c>
      <c r="P108" s="61">
        <v>2977927.48</v>
      </c>
      <c r="Q108" s="61"/>
      <c r="R108" s="61"/>
      <c r="S108" s="125"/>
    </row>
    <row r="109" spans="2:19" ht="11.25" customHeight="1" x14ac:dyDescent="0.2">
      <c r="B109" s="128" t="s">
        <v>327</v>
      </c>
      <c r="C109" s="60" t="s">
        <v>328</v>
      </c>
      <c r="D109" s="60" t="s">
        <v>329</v>
      </c>
      <c r="E109" s="53">
        <f t="shared" si="11"/>
        <v>29465220.760000002</v>
      </c>
      <c r="F109" s="61"/>
      <c r="G109" s="53">
        <f t="shared" si="12"/>
        <v>29465220.760000002</v>
      </c>
      <c r="H109" s="61"/>
      <c r="I109" s="61"/>
      <c r="J109" s="61"/>
      <c r="K109" s="61"/>
      <c r="L109" s="61"/>
      <c r="M109" s="61"/>
      <c r="N109" s="61"/>
      <c r="O109" s="61">
        <v>3240114.19</v>
      </c>
      <c r="P109" s="61">
        <v>20827171.73</v>
      </c>
      <c r="Q109" s="61">
        <v>5397934.8399999999</v>
      </c>
      <c r="R109" s="61"/>
      <c r="S109" s="125"/>
    </row>
    <row r="110" spans="2:19" ht="33.75" customHeight="1" x14ac:dyDescent="0.2">
      <c r="B110" s="128" t="s">
        <v>330</v>
      </c>
      <c r="C110" s="60" t="s">
        <v>331</v>
      </c>
      <c r="D110" s="60" t="s">
        <v>332</v>
      </c>
      <c r="E110" s="53">
        <f t="shared" si="11"/>
        <v>0</v>
      </c>
      <c r="F110" s="61"/>
      <c r="G110" s="53">
        <f t="shared" si="12"/>
        <v>0</v>
      </c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125"/>
    </row>
    <row r="111" spans="2:19" ht="11.25" customHeight="1" x14ac:dyDescent="0.2">
      <c r="B111" s="128" t="s">
        <v>333</v>
      </c>
      <c r="C111" s="60" t="s">
        <v>334</v>
      </c>
      <c r="D111" s="60" t="s">
        <v>335</v>
      </c>
      <c r="E111" s="53">
        <f t="shared" si="11"/>
        <v>89263092.890000001</v>
      </c>
      <c r="F111" s="61"/>
      <c r="G111" s="53">
        <f t="shared" si="12"/>
        <v>89263092.890000001</v>
      </c>
      <c r="H111" s="61"/>
      <c r="I111" s="61"/>
      <c r="J111" s="61"/>
      <c r="K111" s="61"/>
      <c r="L111" s="61"/>
      <c r="M111" s="61"/>
      <c r="N111" s="61"/>
      <c r="O111" s="61">
        <v>28463326.760000002</v>
      </c>
      <c r="P111" s="61">
        <v>47029055.359999999</v>
      </c>
      <c r="Q111" s="61">
        <v>13770710.77</v>
      </c>
      <c r="R111" s="61"/>
      <c r="S111" s="125"/>
    </row>
    <row r="112" spans="2:19" ht="11.25" customHeight="1" x14ac:dyDescent="0.2">
      <c r="B112" s="137" t="s">
        <v>336</v>
      </c>
      <c r="C112" s="60" t="s">
        <v>337</v>
      </c>
      <c r="D112" s="60" t="s">
        <v>338</v>
      </c>
      <c r="E112" s="53">
        <f t="shared" si="11"/>
        <v>10312689.689999999</v>
      </c>
      <c r="F112" s="61"/>
      <c r="G112" s="53">
        <f t="shared" si="12"/>
        <v>10312689.689999999</v>
      </c>
      <c r="H112" s="61"/>
      <c r="I112" s="61"/>
      <c r="J112" s="61"/>
      <c r="K112" s="61"/>
      <c r="L112" s="61"/>
      <c r="M112" s="61"/>
      <c r="N112" s="61"/>
      <c r="O112" s="61">
        <v>5081389.45</v>
      </c>
      <c r="P112" s="61">
        <v>3843125.55</v>
      </c>
      <c r="Q112" s="61">
        <v>1388174.69</v>
      </c>
      <c r="R112" s="61"/>
      <c r="S112" s="125"/>
    </row>
    <row r="113" spans="2:19" ht="11.25" customHeight="1" x14ac:dyDescent="0.2">
      <c r="B113" s="135" t="s">
        <v>339</v>
      </c>
      <c r="C113" s="60" t="s">
        <v>340</v>
      </c>
      <c r="D113" s="60" t="s">
        <v>341</v>
      </c>
      <c r="E113" s="53">
        <f t="shared" si="11"/>
        <v>26823.239999999998</v>
      </c>
      <c r="F113" s="61"/>
      <c r="G113" s="53">
        <f t="shared" si="12"/>
        <v>26823.239999999998</v>
      </c>
      <c r="H113" s="61"/>
      <c r="I113" s="61"/>
      <c r="J113" s="61"/>
      <c r="K113" s="61"/>
      <c r="L113" s="61"/>
      <c r="M113" s="61"/>
      <c r="N113" s="61"/>
      <c r="O113" s="61">
        <v>10329.07</v>
      </c>
      <c r="P113" s="61">
        <v>3051.36</v>
      </c>
      <c r="Q113" s="61">
        <v>13442.81</v>
      </c>
      <c r="R113" s="61"/>
      <c r="S113" s="125"/>
    </row>
    <row r="114" spans="2:19" ht="33.75" customHeight="1" x14ac:dyDescent="0.2">
      <c r="B114" s="135" t="s">
        <v>342</v>
      </c>
      <c r="C114" s="60" t="s">
        <v>343</v>
      </c>
      <c r="D114" s="60" t="s">
        <v>344</v>
      </c>
      <c r="E114" s="53">
        <f t="shared" si="11"/>
        <v>0</v>
      </c>
      <c r="F114" s="61"/>
      <c r="G114" s="53">
        <f t="shared" si="12"/>
        <v>0</v>
      </c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125"/>
    </row>
    <row r="115" spans="2:19" ht="22.5" customHeight="1" x14ac:dyDescent="0.2">
      <c r="B115" s="136" t="s">
        <v>345</v>
      </c>
      <c r="C115" s="57" t="s">
        <v>346</v>
      </c>
      <c r="D115" s="57" t="s">
        <v>347</v>
      </c>
      <c r="E115" s="53">
        <f t="shared" si="11"/>
        <v>68149.63</v>
      </c>
      <c r="F115" s="53">
        <f>F116+F117</f>
        <v>0</v>
      </c>
      <c r="G115" s="53">
        <f t="shared" si="12"/>
        <v>68149.63</v>
      </c>
      <c r="H115" s="53">
        <f t="shared" ref="H115:R115" si="21">H116+H117</f>
        <v>0</v>
      </c>
      <c r="I115" s="53">
        <f t="shared" si="21"/>
        <v>0</v>
      </c>
      <c r="J115" s="53">
        <f t="shared" si="21"/>
        <v>0</v>
      </c>
      <c r="K115" s="53">
        <f t="shared" si="21"/>
        <v>0</v>
      </c>
      <c r="L115" s="53">
        <f t="shared" si="21"/>
        <v>0</v>
      </c>
      <c r="M115" s="53">
        <f t="shared" si="21"/>
        <v>0</v>
      </c>
      <c r="N115" s="53">
        <f t="shared" si="21"/>
        <v>0</v>
      </c>
      <c r="O115" s="53">
        <f t="shared" si="21"/>
        <v>68149.63</v>
      </c>
      <c r="P115" s="53">
        <f t="shared" si="21"/>
        <v>0</v>
      </c>
      <c r="Q115" s="53">
        <f t="shared" si="21"/>
        <v>0</v>
      </c>
      <c r="R115" s="53">
        <f t="shared" si="21"/>
        <v>0</v>
      </c>
      <c r="S115" s="125"/>
    </row>
    <row r="116" spans="2:19" ht="22.5" customHeight="1" x14ac:dyDescent="0.2">
      <c r="B116" s="128" t="s">
        <v>348</v>
      </c>
      <c r="C116" s="60" t="s">
        <v>349</v>
      </c>
      <c r="D116" s="60" t="s">
        <v>350</v>
      </c>
      <c r="E116" s="53">
        <f t="shared" si="11"/>
        <v>68149.63</v>
      </c>
      <c r="F116" s="61"/>
      <c r="G116" s="53">
        <f t="shared" si="12"/>
        <v>68149.63</v>
      </c>
      <c r="H116" s="61"/>
      <c r="I116" s="61"/>
      <c r="J116" s="61"/>
      <c r="K116" s="61"/>
      <c r="L116" s="61"/>
      <c r="M116" s="61"/>
      <c r="N116" s="61"/>
      <c r="O116" s="61">
        <v>68149.63</v>
      </c>
      <c r="P116" s="61"/>
      <c r="Q116" s="61"/>
      <c r="R116" s="61"/>
      <c r="S116" s="125"/>
    </row>
    <row r="117" spans="2:19" ht="11.25" customHeight="1" x14ac:dyDescent="0.2">
      <c r="B117" s="128" t="s">
        <v>351</v>
      </c>
      <c r="C117" s="60" t="s">
        <v>352</v>
      </c>
      <c r="D117" s="60" t="s">
        <v>353</v>
      </c>
      <c r="E117" s="53">
        <f t="shared" si="11"/>
        <v>0</v>
      </c>
      <c r="F117" s="61"/>
      <c r="G117" s="53">
        <f t="shared" si="12"/>
        <v>0</v>
      </c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125"/>
    </row>
    <row r="118" spans="2:19" ht="22.5" customHeight="1" x14ac:dyDescent="0.2">
      <c r="B118" s="127" t="s">
        <v>354</v>
      </c>
      <c r="C118" s="57" t="s">
        <v>355</v>
      </c>
      <c r="D118" s="57" t="s">
        <v>356</v>
      </c>
      <c r="E118" s="53">
        <f t="shared" si="11"/>
        <v>583496287.83999991</v>
      </c>
      <c r="F118" s="53">
        <f>F119+F120+F121+F122+F123+F124+F125+F126+F127+F128+F129</f>
        <v>0</v>
      </c>
      <c r="G118" s="53">
        <f t="shared" si="12"/>
        <v>583496287.83999991</v>
      </c>
      <c r="H118" s="53">
        <f t="shared" ref="H118:R118" si="22">H119+H120+H121+H122+H123+H124+H125+H126+H127+H128+H129</f>
        <v>0</v>
      </c>
      <c r="I118" s="53">
        <f t="shared" si="22"/>
        <v>0</v>
      </c>
      <c r="J118" s="53">
        <f t="shared" si="22"/>
        <v>0</v>
      </c>
      <c r="K118" s="53">
        <f t="shared" si="22"/>
        <v>0</v>
      </c>
      <c r="L118" s="53">
        <f t="shared" si="22"/>
        <v>0</v>
      </c>
      <c r="M118" s="53">
        <f t="shared" si="22"/>
        <v>0</v>
      </c>
      <c r="N118" s="53">
        <f t="shared" si="22"/>
        <v>0</v>
      </c>
      <c r="O118" s="53">
        <f t="shared" si="22"/>
        <v>531734268.03999996</v>
      </c>
      <c r="P118" s="53">
        <f t="shared" si="22"/>
        <v>51762019.800000004</v>
      </c>
      <c r="Q118" s="53">
        <f t="shared" si="22"/>
        <v>0</v>
      </c>
      <c r="R118" s="53">
        <f t="shared" si="22"/>
        <v>0</v>
      </c>
      <c r="S118" s="125"/>
    </row>
    <row r="119" spans="2:19" ht="45" customHeight="1" x14ac:dyDescent="0.2">
      <c r="B119" s="128" t="s">
        <v>357</v>
      </c>
      <c r="C119" s="60" t="s">
        <v>358</v>
      </c>
      <c r="D119" s="60" t="s">
        <v>359</v>
      </c>
      <c r="E119" s="53">
        <f t="shared" si="11"/>
        <v>569545903.37</v>
      </c>
      <c r="F119" s="61"/>
      <c r="G119" s="53">
        <f t="shared" si="12"/>
        <v>569545903.37</v>
      </c>
      <c r="H119" s="61"/>
      <c r="I119" s="61"/>
      <c r="J119" s="61"/>
      <c r="K119" s="61"/>
      <c r="L119" s="61"/>
      <c r="M119" s="61"/>
      <c r="N119" s="61"/>
      <c r="O119" s="61">
        <v>525989079.49000001</v>
      </c>
      <c r="P119" s="61">
        <v>43556823.880000003</v>
      </c>
      <c r="Q119" s="61"/>
      <c r="R119" s="61"/>
      <c r="S119" s="125"/>
    </row>
    <row r="120" spans="2:19" ht="33.75" customHeight="1" x14ac:dyDescent="0.2">
      <c r="B120" s="128" t="s">
        <v>360</v>
      </c>
      <c r="C120" s="60" t="s">
        <v>361</v>
      </c>
      <c r="D120" s="60" t="s">
        <v>362</v>
      </c>
      <c r="E120" s="53">
        <f t="shared" si="11"/>
        <v>2397031.27</v>
      </c>
      <c r="F120" s="61"/>
      <c r="G120" s="53">
        <f t="shared" si="12"/>
        <v>2397031.27</v>
      </c>
      <c r="H120" s="61"/>
      <c r="I120" s="61"/>
      <c r="J120" s="61"/>
      <c r="K120" s="61"/>
      <c r="L120" s="61"/>
      <c r="M120" s="61"/>
      <c r="N120" s="61"/>
      <c r="O120" s="61">
        <v>2397031.27</v>
      </c>
      <c r="P120" s="61"/>
      <c r="Q120" s="61"/>
      <c r="R120" s="61"/>
      <c r="S120" s="125"/>
    </row>
    <row r="121" spans="2:19" ht="45" customHeight="1" x14ac:dyDescent="0.2">
      <c r="B121" s="128" t="s">
        <v>363</v>
      </c>
      <c r="C121" s="60" t="s">
        <v>364</v>
      </c>
      <c r="D121" s="60" t="s">
        <v>365</v>
      </c>
      <c r="E121" s="53">
        <f t="shared" si="11"/>
        <v>0</v>
      </c>
      <c r="F121" s="61"/>
      <c r="G121" s="53">
        <f t="shared" si="12"/>
        <v>0</v>
      </c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125"/>
    </row>
    <row r="122" spans="2:19" ht="33.75" customHeight="1" x14ac:dyDescent="0.2">
      <c r="B122" s="128" t="s">
        <v>366</v>
      </c>
      <c r="C122" s="60" t="s">
        <v>367</v>
      </c>
      <c r="D122" s="60" t="s">
        <v>368</v>
      </c>
      <c r="E122" s="53">
        <f t="shared" si="11"/>
        <v>0</v>
      </c>
      <c r="F122" s="61"/>
      <c r="G122" s="53">
        <f t="shared" si="12"/>
        <v>0</v>
      </c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125"/>
    </row>
    <row r="123" spans="2:19" ht="45" customHeight="1" x14ac:dyDescent="0.2">
      <c r="B123" s="128" t="s">
        <v>369</v>
      </c>
      <c r="C123" s="60" t="s">
        <v>370</v>
      </c>
      <c r="D123" s="60" t="s">
        <v>371</v>
      </c>
      <c r="E123" s="53">
        <f t="shared" si="11"/>
        <v>2417148.5</v>
      </c>
      <c r="F123" s="61"/>
      <c r="G123" s="53">
        <f t="shared" si="12"/>
        <v>2417148.5</v>
      </c>
      <c r="H123" s="61"/>
      <c r="I123" s="61"/>
      <c r="J123" s="61"/>
      <c r="K123" s="61"/>
      <c r="L123" s="61"/>
      <c r="M123" s="61"/>
      <c r="N123" s="61"/>
      <c r="O123" s="61">
        <v>2417148.5</v>
      </c>
      <c r="P123" s="61"/>
      <c r="Q123" s="61"/>
      <c r="R123" s="61"/>
      <c r="S123" s="125"/>
    </row>
    <row r="124" spans="2:19" ht="45" customHeight="1" x14ac:dyDescent="0.2">
      <c r="B124" s="128" t="s">
        <v>372</v>
      </c>
      <c r="C124" s="60" t="s">
        <v>373</v>
      </c>
      <c r="D124" s="60" t="s">
        <v>374</v>
      </c>
      <c r="E124" s="53">
        <f t="shared" si="11"/>
        <v>9136204.6999999993</v>
      </c>
      <c r="F124" s="61"/>
      <c r="G124" s="53">
        <f t="shared" si="12"/>
        <v>9136204.6999999993</v>
      </c>
      <c r="H124" s="61"/>
      <c r="I124" s="61"/>
      <c r="J124" s="61"/>
      <c r="K124" s="61"/>
      <c r="L124" s="61"/>
      <c r="M124" s="61"/>
      <c r="N124" s="61"/>
      <c r="O124" s="61">
        <v>931008.78</v>
      </c>
      <c r="P124" s="61">
        <v>8205195.9199999999</v>
      </c>
      <c r="Q124" s="61"/>
      <c r="R124" s="61"/>
      <c r="S124" s="125"/>
    </row>
    <row r="125" spans="2:19" ht="33.75" customHeight="1" x14ac:dyDescent="0.2">
      <c r="B125" s="128" t="s">
        <v>375</v>
      </c>
      <c r="C125" s="60" t="s">
        <v>376</v>
      </c>
      <c r="D125" s="60" t="s">
        <v>377</v>
      </c>
      <c r="E125" s="53">
        <f t="shared" si="11"/>
        <v>0</v>
      </c>
      <c r="F125" s="61"/>
      <c r="G125" s="53">
        <f t="shared" si="12"/>
        <v>0</v>
      </c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125"/>
    </row>
    <row r="126" spans="2:19" ht="45" customHeight="1" x14ac:dyDescent="0.2">
      <c r="B126" s="128" t="s">
        <v>379</v>
      </c>
      <c r="C126" s="60" t="s">
        <v>380</v>
      </c>
      <c r="D126" s="60" t="s">
        <v>381</v>
      </c>
      <c r="E126" s="53">
        <f t="shared" si="11"/>
        <v>0</v>
      </c>
      <c r="F126" s="61"/>
      <c r="G126" s="53">
        <f t="shared" si="12"/>
        <v>0</v>
      </c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125"/>
    </row>
    <row r="127" spans="2:19" ht="33.75" customHeight="1" x14ac:dyDescent="0.2">
      <c r="B127" s="128" t="s">
        <v>382</v>
      </c>
      <c r="C127" s="60" t="s">
        <v>383</v>
      </c>
      <c r="D127" s="60" t="s">
        <v>384</v>
      </c>
      <c r="E127" s="53">
        <f t="shared" si="11"/>
        <v>0</v>
      </c>
      <c r="F127" s="61"/>
      <c r="G127" s="53">
        <f t="shared" si="12"/>
        <v>0</v>
      </c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125"/>
    </row>
    <row r="128" spans="2:19" ht="45" customHeight="1" x14ac:dyDescent="0.2">
      <c r="B128" s="128" t="s">
        <v>385</v>
      </c>
      <c r="C128" s="60" t="s">
        <v>386</v>
      </c>
      <c r="D128" s="60" t="s">
        <v>387</v>
      </c>
      <c r="E128" s="53">
        <f t="shared" si="11"/>
        <v>0</v>
      </c>
      <c r="F128" s="61"/>
      <c r="G128" s="53">
        <f t="shared" si="12"/>
        <v>0</v>
      </c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125"/>
    </row>
    <row r="129" spans="2:19" ht="45" customHeight="1" x14ac:dyDescent="0.2">
      <c r="B129" s="128" t="s">
        <v>388</v>
      </c>
      <c r="C129" s="60" t="s">
        <v>389</v>
      </c>
      <c r="D129" s="60" t="s">
        <v>390</v>
      </c>
      <c r="E129" s="53">
        <f t="shared" si="11"/>
        <v>0</v>
      </c>
      <c r="F129" s="61"/>
      <c r="G129" s="53">
        <f t="shared" si="12"/>
        <v>0</v>
      </c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125"/>
    </row>
    <row r="130" spans="2:19" ht="11.25" customHeight="1" x14ac:dyDescent="0.2">
      <c r="B130" s="127" t="s">
        <v>391</v>
      </c>
      <c r="C130" s="57" t="s">
        <v>392</v>
      </c>
      <c r="D130" s="57" t="s">
        <v>393</v>
      </c>
      <c r="E130" s="53">
        <f t="shared" si="11"/>
        <v>0</v>
      </c>
      <c r="F130" s="53">
        <f>F131+F132+F133+F134+F135+F136</f>
        <v>0</v>
      </c>
      <c r="G130" s="53">
        <f t="shared" si="12"/>
        <v>0</v>
      </c>
      <c r="H130" s="53">
        <f t="shared" ref="H130:R130" si="23">H131+H132+H133+H134+H135+H136</f>
        <v>50293841.390000001</v>
      </c>
      <c r="I130" s="53">
        <f t="shared" si="23"/>
        <v>0</v>
      </c>
      <c r="J130" s="53">
        <f t="shared" si="23"/>
        <v>0</v>
      </c>
      <c r="K130" s="53">
        <f t="shared" si="23"/>
        <v>0</v>
      </c>
      <c r="L130" s="53">
        <f t="shared" si="23"/>
        <v>0</v>
      </c>
      <c r="M130" s="53">
        <f t="shared" si="23"/>
        <v>0</v>
      </c>
      <c r="N130" s="53">
        <f t="shared" si="23"/>
        <v>0</v>
      </c>
      <c r="O130" s="53">
        <f t="shared" si="23"/>
        <v>48951417.329999998</v>
      </c>
      <c r="P130" s="53">
        <f t="shared" si="23"/>
        <v>761118.06</v>
      </c>
      <c r="Q130" s="53">
        <f t="shared" si="23"/>
        <v>581306</v>
      </c>
      <c r="R130" s="53">
        <f t="shared" si="23"/>
        <v>0</v>
      </c>
      <c r="S130" s="125"/>
    </row>
    <row r="131" spans="2:19" ht="45" customHeight="1" x14ac:dyDescent="0.2">
      <c r="B131" s="128" t="s">
        <v>394</v>
      </c>
      <c r="C131" s="60" t="s">
        <v>395</v>
      </c>
      <c r="D131" s="60" t="s">
        <v>396</v>
      </c>
      <c r="E131" s="53">
        <f t="shared" si="11"/>
        <v>0</v>
      </c>
      <c r="F131" s="61"/>
      <c r="G131" s="53">
        <f t="shared" si="12"/>
        <v>0</v>
      </c>
      <c r="H131" s="61">
        <v>50293841.390000001</v>
      </c>
      <c r="I131" s="61"/>
      <c r="J131" s="61"/>
      <c r="K131" s="61"/>
      <c r="L131" s="61"/>
      <c r="M131" s="61"/>
      <c r="N131" s="61"/>
      <c r="O131" s="61">
        <v>48951417.329999998</v>
      </c>
      <c r="P131" s="61">
        <v>761118.06</v>
      </c>
      <c r="Q131" s="61">
        <v>581306</v>
      </c>
      <c r="R131" s="61"/>
      <c r="S131" s="125"/>
    </row>
    <row r="132" spans="2:19" ht="33.75" customHeight="1" x14ac:dyDescent="0.2">
      <c r="B132" s="137" t="s">
        <v>397</v>
      </c>
      <c r="C132" s="60" t="s">
        <v>398</v>
      </c>
      <c r="D132" s="60" t="s">
        <v>399</v>
      </c>
      <c r="E132" s="53">
        <f t="shared" si="11"/>
        <v>0</v>
      </c>
      <c r="F132" s="61"/>
      <c r="G132" s="53">
        <f t="shared" si="12"/>
        <v>0</v>
      </c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125"/>
    </row>
    <row r="133" spans="2:19" ht="22.5" customHeight="1" x14ac:dyDescent="0.2">
      <c r="B133" s="135" t="s">
        <v>400</v>
      </c>
      <c r="C133" s="60" t="s">
        <v>401</v>
      </c>
      <c r="D133" s="60" t="s">
        <v>402</v>
      </c>
      <c r="E133" s="53">
        <f t="shared" si="11"/>
        <v>0</v>
      </c>
      <c r="F133" s="61"/>
      <c r="G133" s="53">
        <f t="shared" si="12"/>
        <v>0</v>
      </c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125"/>
    </row>
    <row r="134" spans="2:19" ht="33.75" customHeight="1" x14ac:dyDescent="0.2">
      <c r="B134" s="135" t="s">
        <v>403</v>
      </c>
      <c r="C134" s="60" t="s">
        <v>404</v>
      </c>
      <c r="D134" s="60" t="s">
        <v>405</v>
      </c>
      <c r="E134" s="53">
        <f t="shared" si="11"/>
        <v>0</v>
      </c>
      <c r="F134" s="61"/>
      <c r="G134" s="53">
        <f t="shared" si="12"/>
        <v>0</v>
      </c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125"/>
    </row>
    <row r="135" spans="2:19" ht="33.75" customHeight="1" x14ac:dyDescent="0.2">
      <c r="B135" s="135" t="s">
        <v>406</v>
      </c>
      <c r="C135" s="60" t="s">
        <v>407</v>
      </c>
      <c r="D135" s="60" t="s">
        <v>408</v>
      </c>
      <c r="E135" s="53">
        <f t="shared" si="11"/>
        <v>0</v>
      </c>
      <c r="F135" s="61"/>
      <c r="G135" s="53">
        <f t="shared" si="12"/>
        <v>0</v>
      </c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125"/>
    </row>
    <row r="136" spans="2:19" ht="22.5" customHeight="1" x14ac:dyDescent="0.2">
      <c r="B136" s="135" t="s">
        <v>409</v>
      </c>
      <c r="C136" s="60" t="s">
        <v>410</v>
      </c>
      <c r="D136" s="60" t="s">
        <v>411</v>
      </c>
      <c r="E136" s="53">
        <f t="shared" si="11"/>
        <v>0</v>
      </c>
      <c r="F136" s="61"/>
      <c r="G136" s="53">
        <f t="shared" si="12"/>
        <v>0</v>
      </c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125"/>
    </row>
    <row r="137" spans="2:19" ht="11.25" customHeight="1" x14ac:dyDescent="0.2">
      <c r="B137" s="136" t="s">
        <v>412</v>
      </c>
      <c r="C137" s="57" t="s">
        <v>413</v>
      </c>
      <c r="D137" s="57" t="s">
        <v>414</v>
      </c>
      <c r="E137" s="53">
        <f t="shared" si="11"/>
        <v>25362571.099999998</v>
      </c>
      <c r="F137" s="53">
        <f>F138+F139+F140+F141+F142+F143+F144</f>
        <v>0</v>
      </c>
      <c r="G137" s="53">
        <f t="shared" si="12"/>
        <v>25362571.099999998</v>
      </c>
      <c r="H137" s="53">
        <f t="shared" ref="H137:R137" si="24">H138+H139+H140+H141+H142+H143+H144</f>
        <v>0</v>
      </c>
      <c r="I137" s="53">
        <f t="shared" si="24"/>
        <v>0</v>
      </c>
      <c r="J137" s="53">
        <f t="shared" si="24"/>
        <v>0</v>
      </c>
      <c r="K137" s="53">
        <f t="shared" si="24"/>
        <v>0</v>
      </c>
      <c r="L137" s="53">
        <f t="shared" si="24"/>
        <v>0</v>
      </c>
      <c r="M137" s="53">
        <f t="shared" si="24"/>
        <v>0</v>
      </c>
      <c r="N137" s="53">
        <f t="shared" si="24"/>
        <v>0</v>
      </c>
      <c r="O137" s="53">
        <f t="shared" si="24"/>
        <v>24169103.27</v>
      </c>
      <c r="P137" s="53">
        <f t="shared" si="24"/>
        <v>616024.42999999993</v>
      </c>
      <c r="Q137" s="53">
        <f t="shared" si="24"/>
        <v>577443.4</v>
      </c>
      <c r="R137" s="53">
        <f t="shared" si="24"/>
        <v>0</v>
      </c>
      <c r="S137" s="125"/>
    </row>
    <row r="138" spans="2:19" ht="33.75" customHeight="1" x14ac:dyDescent="0.2">
      <c r="B138" s="128" t="s">
        <v>415</v>
      </c>
      <c r="C138" s="60" t="s">
        <v>416</v>
      </c>
      <c r="D138" s="60" t="s">
        <v>417</v>
      </c>
      <c r="E138" s="53">
        <f t="shared" si="11"/>
        <v>0</v>
      </c>
      <c r="F138" s="61"/>
      <c r="G138" s="53">
        <f t="shared" si="12"/>
        <v>0</v>
      </c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125"/>
    </row>
    <row r="139" spans="2:19" ht="22.5" customHeight="1" x14ac:dyDescent="0.2">
      <c r="B139" s="128" t="s">
        <v>418</v>
      </c>
      <c r="C139" s="60" t="s">
        <v>419</v>
      </c>
      <c r="D139" s="60" t="s">
        <v>420</v>
      </c>
      <c r="E139" s="53">
        <f t="shared" si="11"/>
        <v>16634012.65</v>
      </c>
      <c r="F139" s="61"/>
      <c r="G139" s="53">
        <f t="shared" si="12"/>
        <v>16634012.65</v>
      </c>
      <c r="H139" s="61"/>
      <c r="I139" s="61"/>
      <c r="J139" s="61"/>
      <c r="K139" s="61"/>
      <c r="L139" s="61"/>
      <c r="M139" s="61"/>
      <c r="N139" s="61"/>
      <c r="O139" s="61">
        <v>16634012.65</v>
      </c>
      <c r="P139" s="61"/>
      <c r="Q139" s="61"/>
      <c r="R139" s="61"/>
      <c r="S139" s="125"/>
    </row>
    <row r="140" spans="2:19" ht="22.5" customHeight="1" x14ac:dyDescent="0.2">
      <c r="B140" s="128" t="s">
        <v>421</v>
      </c>
      <c r="C140" s="60" t="s">
        <v>422</v>
      </c>
      <c r="D140" s="60" t="s">
        <v>423</v>
      </c>
      <c r="E140" s="53">
        <f t="shared" si="11"/>
        <v>4291300</v>
      </c>
      <c r="F140" s="61"/>
      <c r="G140" s="53">
        <f t="shared" si="12"/>
        <v>4291300</v>
      </c>
      <c r="H140" s="61"/>
      <c r="I140" s="61"/>
      <c r="J140" s="61"/>
      <c r="K140" s="61"/>
      <c r="L140" s="61"/>
      <c r="M140" s="61"/>
      <c r="N140" s="61"/>
      <c r="O140" s="61">
        <v>4291300</v>
      </c>
      <c r="P140" s="61"/>
      <c r="Q140" s="61"/>
      <c r="R140" s="61"/>
      <c r="S140" s="125"/>
    </row>
    <row r="141" spans="2:19" ht="33.75" customHeight="1" x14ac:dyDescent="0.2">
      <c r="B141" s="128" t="s">
        <v>424</v>
      </c>
      <c r="C141" s="60" t="s">
        <v>425</v>
      </c>
      <c r="D141" s="60" t="s">
        <v>426</v>
      </c>
      <c r="E141" s="53">
        <f t="shared" si="11"/>
        <v>3958915.6500000004</v>
      </c>
      <c r="F141" s="61"/>
      <c r="G141" s="53">
        <f t="shared" si="12"/>
        <v>3958915.6500000004</v>
      </c>
      <c r="H141" s="61"/>
      <c r="I141" s="61"/>
      <c r="J141" s="61"/>
      <c r="K141" s="61"/>
      <c r="L141" s="61"/>
      <c r="M141" s="61"/>
      <c r="N141" s="61"/>
      <c r="O141" s="61">
        <v>3055316.45</v>
      </c>
      <c r="P141" s="61">
        <v>576400.43999999994</v>
      </c>
      <c r="Q141" s="61">
        <v>327198.76</v>
      </c>
      <c r="R141" s="61"/>
      <c r="S141" s="125"/>
    </row>
    <row r="142" spans="2:19" ht="33.75" customHeight="1" x14ac:dyDescent="0.2">
      <c r="B142" s="128" t="s">
        <v>427</v>
      </c>
      <c r="C142" s="60" t="s">
        <v>428</v>
      </c>
      <c r="D142" s="60" t="s">
        <v>429</v>
      </c>
      <c r="E142" s="53">
        <f t="shared" ref="E142:E205" si="25">G142+R142-F142</f>
        <v>0</v>
      </c>
      <c r="F142" s="61"/>
      <c r="G142" s="53">
        <f t="shared" ref="G142:G205" si="26">I142+J142+K142+L142+M142+N142+O142+P142+Q142-H142</f>
        <v>0</v>
      </c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125"/>
    </row>
    <row r="143" spans="2:19" ht="22.5" customHeight="1" x14ac:dyDescent="0.2">
      <c r="B143" s="128" t="s">
        <v>430</v>
      </c>
      <c r="C143" s="60" t="s">
        <v>431</v>
      </c>
      <c r="D143" s="60" t="s">
        <v>432</v>
      </c>
      <c r="E143" s="53">
        <f t="shared" si="25"/>
        <v>478342.80000000005</v>
      </c>
      <c r="F143" s="61"/>
      <c r="G143" s="53">
        <f t="shared" si="26"/>
        <v>478342.80000000005</v>
      </c>
      <c r="H143" s="61"/>
      <c r="I143" s="61"/>
      <c r="J143" s="61"/>
      <c r="K143" s="61"/>
      <c r="L143" s="61"/>
      <c r="M143" s="61"/>
      <c r="N143" s="61"/>
      <c r="O143" s="61">
        <v>188474.17</v>
      </c>
      <c r="P143" s="61">
        <v>39623.99</v>
      </c>
      <c r="Q143" s="61">
        <v>250244.64</v>
      </c>
      <c r="R143" s="61"/>
      <c r="S143" s="125"/>
    </row>
    <row r="144" spans="2:19" ht="22.5" customHeight="1" x14ac:dyDescent="0.2">
      <c r="B144" s="128" t="s">
        <v>433</v>
      </c>
      <c r="C144" s="60" t="s">
        <v>434</v>
      </c>
      <c r="D144" s="60" t="s">
        <v>435</v>
      </c>
      <c r="E144" s="53">
        <f t="shared" si="25"/>
        <v>0</v>
      </c>
      <c r="F144" s="61"/>
      <c r="G144" s="53">
        <f t="shared" si="26"/>
        <v>0</v>
      </c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125"/>
    </row>
    <row r="145" spans="2:19" ht="11.25" customHeight="1" x14ac:dyDescent="0.2">
      <c r="B145" s="127" t="s">
        <v>436</v>
      </c>
      <c r="C145" s="57" t="s">
        <v>437</v>
      </c>
      <c r="D145" s="57" t="s">
        <v>438</v>
      </c>
      <c r="E145" s="53">
        <f t="shared" si="25"/>
        <v>0</v>
      </c>
      <c r="F145" s="53">
        <f>F146</f>
        <v>0</v>
      </c>
      <c r="G145" s="53">
        <f t="shared" si="26"/>
        <v>0</v>
      </c>
      <c r="H145" s="53">
        <f t="shared" ref="H145:R145" si="27">H146</f>
        <v>0</v>
      </c>
      <c r="I145" s="53">
        <f t="shared" si="27"/>
        <v>0</v>
      </c>
      <c r="J145" s="53">
        <f t="shared" si="27"/>
        <v>0</v>
      </c>
      <c r="K145" s="53">
        <f t="shared" si="27"/>
        <v>0</v>
      </c>
      <c r="L145" s="53">
        <f t="shared" si="27"/>
        <v>0</v>
      </c>
      <c r="M145" s="53">
        <f t="shared" si="27"/>
        <v>0</v>
      </c>
      <c r="N145" s="53">
        <f t="shared" si="27"/>
        <v>0</v>
      </c>
      <c r="O145" s="53">
        <f t="shared" si="27"/>
        <v>0</v>
      </c>
      <c r="P145" s="53">
        <f t="shared" si="27"/>
        <v>0</v>
      </c>
      <c r="Q145" s="53">
        <f t="shared" si="27"/>
        <v>0</v>
      </c>
      <c r="R145" s="53">
        <f t="shared" si="27"/>
        <v>0</v>
      </c>
      <c r="S145" s="125"/>
    </row>
    <row r="146" spans="2:19" ht="33.75" customHeight="1" x14ac:dyDescent="0.2">
      <c r="B146" s="128" t="s">
        <v>439</v>
      </c>
      <c r="C146" s="60" t="s">
        <v>440</v>
      </c>
      <c r="D146" s="60" t="s">
        <v>441</v>
      </c>
      <c r="E146" s="53">
        <f t="shared" si="25"/>
        <v>0</v>
      </c>
      <c r="F146" s="61"/>
      <c r="G146" s="53">
        <f t="shared" si="26"/>
        <v>0</v>
      </c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125"/>
    </row>
    <row r="147" spans="2:19" ht="22.5" customHeight="1" x14ac:dyDescent="0.2">
      <c r="B147" s="127" t="s">
        <v>442</v>
      </c>
      <c r="C147" s="57" t="s">
        <v>443</v>
      </c>
      <c r="D147" s="57" t="s">
        <v>444</v>
      </c>
      <c r="E147" s="53">
        <f t="shared" si="25"/>
        <v>0</v>
      </c>
      <c r="F147" s="61"/>
      <c r="G147" s="53">
        <f t="shared" si="26"/>
        <v>0</v>
      </c>
      <c r="H147" s="61"/>
      <c r="I147" s="61"/>
      <c r="J147" s="61"/>
      <c r="K147" s="61"/>
      <c r="L147" s="61"/>
      <c r="M147" s="61"/>
      <c r="N147" s="61"/>
      <c r="O147" s="61">
        <v>0</v>
      </c>
      <c r="P147" s="61">
        <v>0</v>
      </c>
      <c r="Q147" s="61">
        <v>0</v>
      </c>
      <c r="R147" s="61"/>
      <c r="S147" s="125"/>
    </row>
    <row r="148" spans="2:19" ht="45" customHeight="1" x14ac:dyDescent="0.2">
      <c r="B148" s="128" t="s">
        <v>445</v>
      </c>
      <c r="C148" s="60" t="s">
        <v>446</v>
      </c>
      <c r="D148" s="60" t="s">
        <v>447</v>
      </c>
      <c r="E148" s="53">
        <f t="shared" si="25"/>
        <v>0</v>
      </c>
      <c r="F148" s="61"/>
      <c r="G148" s="53">
        <f t="shared" si="26"/>
        <v>0</v>
      </c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125"/>
    </row>
    <row r="149" spans="2:19" ht="33.75" customHeight="1" x14ac:dyDescent="0.2">
      <c r="B149" s="128" t="s">
        <v>448</v>
      </c>
      <c r="C149" s="60" t="s">
        <v>449</v>
      </c>
      <c r="D149" s="60" t="s">
        <v>450</v>
      </c>
      <c r="E149" s="53">
        <f t="shared" si="25"/>
        <v>0</v>
      </c>
      <c r="F149" s="61"/>
      <c r="G149" s="53">
        <f t="shared" si="26"/>
        <v>0</v>
      </c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125"/>
    </row>
    <row r="150" spans="2:19" ht="45" customHeight="1" x14ac:dyDescent="0.2">
      <c r="B150" s="128" t="s">
        <v>452</v>
      </c>
      <c r="C150" s="60" t="s">
        <v>453</v>
      </c>
      <c r="D150" s="60" t="s">
        <v>454</v>
      </c>
      <c r="E150" s="53">
        <f t="shared" si="25"/>
        <v>0</v>
      </c>
      <c r="F150" s="61"/>
      <c r="G150" s="53">
        <f t="shared" si="26"/>
        <v>0</v>
      </c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125"/>
    </row>
    <row r="151" spans="2:19" ht="33.75" customHeight="1" x14ac:dyDescent="0.2">
      <c r="B151" s="128" t="s">
        <v>455</v>
      </c>
      <c r="C151" s="60" t="s">
        <v>456</v>
      </c>
      <c r="D151" s="60" t="s">
        <v>457</v>
      </c>
      <c r="E151" s="53">
        <f t="shared" si="25"/>
        <v>0</v>
      </c>
      <c r="F151" s="61"/>
      <c r="G151" s="53">
        <f t="shared" si="26"/>
        <v>0</v>
      </c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125"/>
    </row>
    <row r="152" spans="2:19" ht="45" customHeight="1" x14ac:dyDescent="0.2">
      <c r="B152" s="128" t="s">
        <v>458</v>
      </c>
      <c r="C152" s="60" t="s">
        <v>459</v>
      </c>
      <c r="D152" s="60" t="s">
        <v>460</v>
      </c>
      <c r="E152" s="53">
        <f t="shared" si="25"/>
        <v>0</v>
      </c>
      <c r="F152" s="61"/>
      <c r="G152" s="53">
        <f t="shared" si="26"/>
        <v>0</v>
      </c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125"/>
    </row>
    <row r="153" spans="2:19" ht="45" customHeight="1" x14ac:dyDescent="0.2">
      <c r="B153" s="128" t="s">
        <v>461</v>
      </c>
      <c r="C153" s="60" t="s">
        <v>462</v>
      </c>
      <c r="D153" s="60" t="s">
        <v>463</v>
      </c>
      <c r="E153" s="53">
        <f t="shared" si="25"/>
        <v>0</v>
      </c>
      <c r="F153" s="61"/>
      <c r="G153" s="53">
        <f t="shared" si="26"/>
        <v>0</v>
      </c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125"/>
    </row>
    <row r="154" spans="2:19" ht="11.25" customHeight="1" x14ac:dyDescent="0.2">
      <c r="B154" s="127" t="s">
        <v>464</v>
      </c>
      <c r="C154" s="57" t="s">
        <v>465</v>
      </c>
      <c r="D154" s="57" t="s">
        <v>466</v>
      </c>
      <c r="E154" s="53">
        <f t="shared" si="25"/>
        <v>12847914.100000001</v>
      </c>
      <c r="F154" s="83">
        <f>F155+F156+F157+F158+F159+F160+F161+F162+F163</f>
        <v>0</v>
      </c>
      <c r="G154" s="53">
        <f t="shared" si="26"/>
        <v>12847914.100000001</v>
      </c>
      <c r="H154" s="83">
        <f t="shared" ref="H154:R154" si="28">H155+H156+H157+H158+H159+H160+H161+H162+H163</f>
        <v>0</v>
      </c>
      <c r="I154" s="83">
        <f t="shared" si="28"/>
        <v>0</v>
      </c>
      <c r="J154" s="83">
        <f t="shared" si="28"/>
        <v>0</v>
      </c>
      <c r="K154" s="83">
        <f t="shared" si="28"/>
        <v>0</v>
      </c>
      <c r="L154" s="83">
        <f t="shared" si="28"/>
        <v>0</v>
      </c>
      <c r="M154" s="83">
        <f t="shared" si="28"/>
        <v>0</v>
      </c>
      <c r="N154" s="83">
        <f t="shared" si="28"/>
        <v>0</v>
      </c>
      <c r="O154" s="83">
        <f t="shared" si="28"/>
        <v>9739674.8900000006</v>
      </c>
      <c r="P154" s="83">
        <f t="shared" si="28"/>
        <v>2374278.5700000003</v>
      </c>
      <c r="Q154" s="83">
        <f t="shared" si="28"/>
        <v>733960.64</v>
      </c>
      <c r="R154" s="83">
        <f t="shared" si="28"/>
        <v>0</v>
      </c>
      <c r="S154" s="125"/>
    </row>
    <row r="155" spans="2:19" ht="22.5" customHeight="1" x14ac:dyDescent="0.2">
      <c r="B155" s="128" t="s">
        <v>467</v>
      </c>
      <c r="C155" s="60" t="s">
        <v>468</v>
      </c>
      <c r="D155" s="60" t="s">
        <v>469</v>
      </c>
      <c r="E155" s="53">
        <f t="shared" si="25"/>
        <v>563655.01</v>
      </c>
      <c r="F155" s="61"/>
      <c r="G155" s="53">
        <f t="shared" si="26"/>
        <v>563655.01</v>
      </c>
      <c r="H155" s="61"/>
      <c r="I155" s="61"/>
      <c r="J155" s="61"/>
      <c r="K155" s="61"/>
      <c r="L155" s="61"/>
      <c r="M155" s="61"/>
      <c r="N155" s="61"/>
      <c r="O155" s="61">
        <v>219336.94</v>
      </c>
      <c r="P155" s="61">
        <v>309887.07</v>
      </c>
      <c r="Q155" s="61">
        <v>34431</v>
      </c>
      <c r="R155" s="61"/>
      <c r="S155" s="125"/>
    </row>
    <row r="156" spans="2:19" ht="33.75" customHeight="1" x14ac:dyDescent="0.2">
      <c r="B156" s="128" t="s">
        <v>470</v>
      </c>
      <c r="C156" s="60" t="s">
        <v>471</v>
      </c>
      <c r="D156" s="60" t="s">
        <v>472</v>
      </c>
      <c r="E156" s="53">
        <f t="shared" si="25"/>
        <v>8135.34</v>
      </c>
      <c r="F156" s="61"/>
      <c r="G156" s="53">
        <f t="shared" si="26"/>
        <v>8135.34</v>
      </c>
      <c r="H156" s="61"/>
      <c r="I156" s="61"/>
      <c r="J156" s="61"/>
      <c r="K156" s="61"/>
      <c r="L156" s="61"/>
      <c r="M156" s="61"/>
      <c r="N156" s="61"/>
      <c r="O156" s="61">
        <v>119.8</v>
      </c>
      <c r="P156" s="61"/>
      <c r="Q156" s="61">
        <v>8015.54</v>
      </c>
      <c r="R156" s="61"/>
      <c r="S156" s="125"/>
    </row>
    <row r="157" spans="2:19" ht="33.75" customHeight="1" x14ac:dyDescent="0.2">
      <c r="B157" s="128" t="s">
        <v>473</v>
      </c>
      <c r="C157" s="60" t="s">
        <v>474</v>
      </c>
      <c r="D157" s="60" t="s">
        <v>475</v>
      </c>
      <c r="E157" s="53">
        <f t="shared" si="25"/>
        <v>252730.69</v>
      </c>
      <c r="F157" s="61"/>
      <c r="G157" s="53">
        <f t="shared" si="26"/>
        <v>252730.69</v>
      </c>
      <c r="H157" s="61"/>
      <c r="I157" s="61"/>
      <c r="J157" s="61"/>
      <c r="K157" s="61"/>
      <c r="L157" s="61"/>
      <c r="M157" s="61"/>
      <c r="N157" s="61"/>
      <c r="O157" s="61">
        <v>975.34</v>
      </c>
      <c r="P157" s="61">
        <v>251755.35</v>
      </c>
      <c r="Q157" s="61">
        <v>0</v>
      </c>
      <c r="R157" s="61"/>
      <c r="S157" s="125"/>
    </row>
    <row r="158" spans="2:19" ht="22.5" customHeight="1" x14ac:dyDescent="0.2">
      <c r="B158" s="128" t="s">
        <v>476</v>
      </c>
      <c r="C158" s="60" t="s">
        <v>477</v>
      </c>
      <c r="D158" s="60" t="s">
        <v>478</v>
      </c>
      <c r="E158" s="53">
        <f t="shared" si="25"/>
        <v>0</v>
      </c>
      <c r="F158" s="61"/>
      <c r="G158" s="53">
        <f t="shared" si="26"/>
        <v>0</v>
      </c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125"/>
    </row>
    <row r="159" spans="2:19" ht="22.5" customHeight="1" x14ac:dyDescent="0.2">
      <c r="B159" s="128" t="s">
        <v>479</v>
      </c>
      <c r="C159" s="60" t="s">
        <v>480</v>
      </c>
      <c r="D159" s="60" t="s">
        <v>481</v>
      </c>
      <c r="E159" s="53">
        <f t="shared" si="25"/>
        <v>0</v>
      </c>
      <c r="F159" s="61"/>
      <c r="G159" s="53">
        <f t="shared" si="26"/>
        <v>0</v>
      </c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125"/>
    </row>
    <row r="160" spans="2:19" ht="22.5" customHeight="1" x14ac:dyDescent="0.2">
      <c r="B160" s="128" t="s">
        <v>482</v>
      </c>
      <c r="C160" s="60" t="s">
        <v>483</v>
      </c>
      <c r="D160" s="60" t="s">
        <v>484</v>
      </c>
      <c r="E160" s="53">
        <f t="shared" si="25"/>
        <v>1794959.49</v>
      </c>
      <c r="F160" s="61"/>
      <c r="G160" s="53">
        <f t="shared" si="26"/>
        <v>1794959.49</v>
      </c>
      <c r="H160" s="61"/>
      <c r="I160" s="61"/>
      <c r="J160" s="61"/>
      <c r="K160" s="61"/>
      <c r="L160" s="61"/>
      <c r="M160" s="61"/>
      <c r="N160" s="61"/>
      <c r="O160" s="61">
        <v>1302200</v>
      </c>
      <c r="P160" s="61">
        <v>492759.49</v>
      </c>
      <c r="Q160" s="61">
        <v>0</v>
      </c>
      <c r="R160" s="61"/>
      <c r="S160" s="125"/>
    </row>
    <row r="161" spans="2:19" ht="22.5" customHeight="1" x14ac:dyDescent="0.2">
      <c r="B161" s="128" t="s">
        <v>485</v>
      </c>
      <c r="C161" s="60" t="s">
        <v>486</v>
      </c>
      <c r="D161" s="60" t="s">
        <v>487</v>
      </c>
      <c r="E161" s="53">
        <f t="shared" si="25"/>
        <v>10228433.569999998</v>
      </c>
      <c r="F161" s="61"/>
      <c r="G161" s="53">
        <f t="shared" si="26"/>
        <v>10228433.569999998</v>
      </c>
      <c r="H161" s="61"/>
      <c r="I161" s="61"/>
      <c r="J161" s="61"/>
      <c r="K161" s="61"/>
      <c r="L161" s="61"/>
      <c r="M161" s="61"/>
      <c r="N161" s="61"/>
      <c r="O161" s="61">
        <v>8217042.8099999996</v>
      </c>
      <c r="P161" s="61">
        <v>1319876.6599999999</v>
      </c>
      <c r="Q161" s="61">
        <v>691514.1</v>
      </c>
      <c r="R161" s="61"/>
      <c r="S161" s="125"/>
    </row>
    <row r="162" spans="2:19" ht="22.5" customHeight="1" x14ac:dyDescent="0.2">
      <c r="B162" s="128" t="s">
        <v>488</v>
      </c>
      <c r="C162" s="60" t="s">
        <v>489</v>
      </c>
      <c r="D162" s="60" t="s">
        <v>490</v>
      </c>
      <c r="E162" s="53">
        <f t="shared" si="25"/>
        <v>0</v>
      </c>
      <c r="F162" s="61"/>
      <c r="G162" s="53">
        <f t="shared" si="26"/>
        <v>0</v>
      </c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125"/>
    </row>
    <row r="163" spans="2:19" ht="22.5" customHeight="1" x14ac:dyDescent="0.2">
      <c r="B163" s="128" t="s">
        <v>491</v>
      </c>
      <c r="C163" s="60" t="s">
        <v>492</v>
      </c>
      <c r="D163" s="60" t="s">
        <v>493</v>
      </c>
      <c r="E163" s="53">
        <f t="shared" si="25"/>
        <v>0</v>
      </c>
      <c r="F163" s="61"/>
      <c r="G163" s="53">
        <f t="shared" si="26"/>
        <v>0</v>
      </c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125"/>
    </row>
    <row r="164" spans="2:19" ht="12.75" customHeight="1" x14ac:dyDescent="0.2">
      <c r="B164" s="127" t="s">
        <v>494</v>
      </c>
      <c r="C164" s="57" t="s">
        <v>495</v>
      </c>
      <c r="D164" s="57" t="s">
        <v>496</v>
      </c>
      <c r="E164" s="53">
        <f t="shared" si="25"/>
        <v>4379890.8499999996</v>
      </c>
      <c r="F164" s="83">
        <f>F165+F166+F167+F168+F169+F170+F171</f>
        <v>0</v>
      </c>
      <c r="G164" s="53">
        <f t="shared" si="26"/>
        <v>4379890.8499999996</v>
      </c>
      <c r="H164" s="83">
        <f t="shared" ref="H164:R164" si="29">H165+H166+H167+H168+H169+H170+H171</f>
        <v>0</v>
      </c>
      <c r="I164" s="83">
        <f t="shared" si="29"/>
        <v>0</v>
      </c>
      <c r="J164" s="83">
        <f t="shared" si="29"/>
        <v>0</v>
      </c>
      <c r="K164" s="83">
        <f t="shared" si="29"/>
        <v>0</v>
      </c>
      <c r="L164" s="83">
        <f t="shared" si="29"/>
        <v>0</v>
      </c>
      <c r="M164" s="83">
        <f t="shared" si="29"/>
        <v>0</v>
      </c>
      <c r="N164" s="83">
        <f t="shared" si="29"/>
        <v>0</v>
      </c>
      <c r="O164" s="83">
        <f t="shared" si="29"/>
        <v>1838768.6099999999</v>
      </c>
      <c r="P164" s="83">
        <f t="shared" si="29"/>
        <v>1750346.7999999998</v>
      </c>
      <c r="Q164" s="83">
        <f t="shared" si="29"/>
        <v>790775.44</v>
      </c>
      <c r="R164" s="83">
        <f t="shared" si="29"/>
        <v>0</v>
      </c>
      <c r="S164" s="125"/>
    </row>
    <row r="165" spans="2:19" ht="33.75" customHeight="1" x14ac:dyDescent="0.2">
      <c r="B165" s="128" t="s">
        <v>497</v>
      </c>
      <c r="C165" s="60" t="s">
        <v>498</v>
      </c>
      <c r="D165" s="60" t="s">
        <v>499</v>
      </c>
      <c r="E165" s="53">
        <f t="shared" si="25"/>
        <v>0</v>
      </c>
      <c r="F165" s="61"/>
      <c r="G165" s="53">
        <f t="shared" si="26"/>
        <v>0</v>
      </c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125"/>
    </row>
    <row r="166" spans="2:19" ht="11.25" customHeight="1" x14ac:dyDescent="0.2">
      <c r="B166" s="128" t="s">
        <v>221</v>
      </c>
      <c r="C166" s="60" t="s">
        <v>500</v>
      </c>
      <c r="D166" s="60" t="s">
        <v>501</v>
      </c>
      <c r="E166" s="53">
        <f t="shared" si="25"/>
        <v>0</v>
      </c>
      <c r="F166" s="61"/>
      <c r="G166" s="53">
        <f t="shared" si="26"/>
        <v>0</v>
      </c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125"/>
    </row>
    <row r="167" spans="2:19" ht="11.25" customHeight="1" x14ac:dyDescent="0.2">
      <c r="B167" s="128" t="s">
        <v>224</v>
      </c>
      <c r="C167" s="60" t="s">
        <v>502</v>
      </c>
      <c r="D167" s="60" t="s">
        <v>503</v>
      </c>
      <c r="E167" s="53">
        <f t="shared" si="25"/>
        <v>1503553.3499999999</v>
      </c>
      <c r="F167" s="61"/>
      <c r="G167" s="53">
        <f t="shared" si="26"/>
        <v>1503553.3499999999</v>
      </c>
      <c r="H167" s="61"/>
      <c r="I167" s="61"/>
      <c r="J167" s="61"/>
      <c r="K167" s="61"/>
      <c r="L167" s="61"/>
      <c r="M167" s="61"/>
      <c r="N167" s="61"/>
      <c r="O167" s="61">
        <v>903659.11</v>
      </c>
      <c r="P167" s="61">
        <v>233960</v>
      </c>
      <c r="Q167" s="61">
        <v>365934.24</v>
      </c>
      <c r="R167" s="61"/>
      <c r="S167" s="125"/>
    </row>
    <row r="168" spans="2:19" ht="11.25" customHeight="1" x14ac:dyDescent="0.2">
      <c r="B168" s="128" t="s">
        <v>227</v>
      </c>
      <c r="C168" s="60" t="s">
        <v>504</v>
      </c>
      <c r="D168" s="60" t="s">
        <v>505</v>
      </c>
      <c r="E168" s="53">
        <f t="shared" si="25"/>
        <v>40859.9</v>
      </c>
      <c r="F168" s="61"/>
      <c r="G168" s="53">
        <f t="shared" si="26"/>
        <v>40859.9</v>
      </c>
      <c r="H168" s="61"/>
      <c r="I168" s="61"/>
      <c r="J168" s="61"/>
      <c r="K168" s="61"/>
      <c r="L168" s="61"/>
      <c r="M168" s="61"/>
      <c r="N168" s="61"/>
      <c r="O168" s="61"/>
      <c r="P168" s="61">
        <v>40859.9</v>
      </c>
      <c r="Q168" s="61"/>
      <c r="R168" s="61"/>
      <c r="S168" s="125"/>
    </row>
    <row r="169" spans="2:19" ht="11.25" customHeight="1" x14ac:dyDescent="0.2">
      <c r="B169" s="128" t="s">
        <v>230</v>
      </c>
      <c r="C169" s="60" t="s">
        <v>506</v>
      </c>
      <c r="D169" s="60" t="s">
        <v>507</v>
      </c>
      <c r="E169" s="53">
        <f t="shared" si="25"/>
        <v>0</v>
      </c>
      <c r="F169" s="61"/>
      <c r="G169" s="53">
        <f t="shared" si="26"/>
        <v>0</v>
      </c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125"/>
    </row>
    <row r="170" spans="2:19" ht="11.25" customHeight="1" x14ac:dyDescent="0.2">
      <c r="B170" s="128" t="s">
        <v>508</v>
      </c>
      <c r="C170" s="60" t="s">
        <v>509</v>
      </c>
      <c r="D170" s="60" t="s">
        <v>510</v>
      </c>
      <c r="E170" s="53">
        <f t="shared" si="25"/>
        <v>2685462.39</v>
      </c>
      <c r="F170" s="61"/>
      <c r="G170" s="53">
        <f t="shared" si="26"/>
        <v>2685462.39</v>
      </c>
      <c r="H170" s="61"/>
      <c r="I170" s="61"/>
      <c r="J170" s="61"/>
      <c r="K170" s="61"/>
      <c r="L170" s="61"/>
      <c r="M170" s="61"/>
      <c r="N170" s="61"/>
      <c r="O170" s="61">
        <v>798922.29</v>
      </c>
      <c r="P170" s="61">
        <v>1475526.9</v>
      </c>
      <c r="Q170" s="61">
        <v>411013.2</v>
      </c>
      <c r="R170" s="61"/>
      <c r="S170" s="125"/>
    </row>
    <row r="171" spans="2:19" ht="11.25" customHeight="1" x14ac:dyDescent="0.2">
      <c r="B171" s="128" t="s">
        <v>511</v>
      </c>
      <c r="C171" s="60" t="s">
        <v>512</v>
      </c>
      <c r="D171" s="60" t="s">
        <v>513</v>
      </c>
      <c r="E171" s="53">
        <f t="shared" si="25"/>
        <v>150015.21</v>
      </c>
      <c r="F171" s="61"/>
      <c r="G171" s="53">
        <f t="shared" si="26"/>
        <v>150015.21</v>
      </c>
      <c r="H171" s="61"/>
      <c r="I171" s="61"/>
      <c r="J171" s="61"/>
      <c r="K171" s="61"/>
      <c r="L171" s="61"/>
      <c r="M171" s="61"/>
      <c r="N171" s="61"/>
      <c r="O171" s="61">
        <v>136187.21</v>
      </c>
      <c r="P171" s="61"/>
      <c r="Q171" s="61">
        <v>13828</v>
      </c>
      <c r="R171" s="61"/>
      <c r="S171" s="125"/>
    </row>
    <row r="172" spans="2:19" ht="11.25" customHeight="1" x14ac:dyDescent="0.2">
      <c r="B172" s="126" t="s">
        <v>514</v>
      </c>
      <c r="C172" s="57" t="s">
        <v>515</v>
      </c>
      <c r="D172" s="57"/>
      <c r="E172" s="53">
        <f t="shared" si="25"/>
        <v>196922161.12</v>
      </c>
      <c r="F172" s="53">
        <f>F182+F173</f>
        <v>0</v>
      </c>
      <c r="G172" s="53">
        <f t="shared" si="26"/>
        <v>196922161.12</v>
      </c>
      <c r="H172" s="53">
        <f t="shared" ref="H172:R172" si="30">H182+H173</f>
        <v>0</v>
      </c>
      <c r="I172" s="53">
        <f t="shared" si="30"/>
        <v>0</v>
      </c>
      <c r="J172" s="53">
        <f t="shared" si="30"/>
        <v>0</v>
      </c>
      <c r="K172" s="53">
        <f t="shared" si="30"/>
        <v>0</v>
      </c>
      <c r="L172" s="53">
        <f t="shared" si="30"/>
        <v>0</v>
      </c>
      <c r="M172" s="53">
        <f t="shared" si="30"/>
        <v>0</v>
      </c>
      <c r="N172" s="53">
        <f t="shared" si="30"/>
        <v>0</v>
      </c>
      <c r="O172" s="53">
        <f t="shared" si="30"/>
        <v>10092170.609999999</v>
      </c>
      <c r="P172" s="53">
        <f t="shared" si="30"/>
        <v>184944653.25999999</v>
      </c>
      <c r="Q172" s="53">
        <f t="shared" si="30"/>
        <v>1885337.2500000002</v>
      </c>
      <c r="R172" s="53">
        <f t="shared" si="30"/>
        <v>0</v>
      </c>
      <c r="S172" s="125"/>
    </row>
    <row r="173" spans="2:19" ht="22.5" customHeight="1" x14ac:dyDescent="0.2">
      <c r="B173" s="127" t="s">
        <v>516</v>
      </c>
      <c r="C173" s="57" t="s">
        <v>517</v>
      </c>
      <c r="D173" s="57"/>
      <c r="E173" s="53">
        <f t="shared" si="25"/>
        <v>33556255.890000001</v>
      </c>
      <c r="F173" s="53">
        <f>F174+F175+F176+F177+F180+F181</f>
        <v>0</v>
      </c>
      <c r="G173" s="53">
        <f t="shared" si="26"/>
        <v>33556255.890000001</v>
      </c>
      <c r="H173" s="53">
        <f t="shared" ref="H173:R173" si="31">H174+H175+H176+H177+H180+H181</f>
        <v>0</v>
      </c>
      <c r="I173" s="53">
        <f t="shared" si="31"/>
        <v>0</v>
      </c>
      <c r="J173" s="53">
        <f t="shared" si="31"/>
        <v>0</v>
      </c>
      <c r="K173" s="53">
        <f t="shared" si="31"/>
        <v>0</v>
      </c>
      <c r="L173" s="53">
        <f t="shared" si="31"/>
        <v>0</v>
      </c>
      <c r="M173" s="53">
        <f t="shared" si="31"/>
        <v>0</v>
      </c>
      <c r="N173" s="53">
        <f t="shared" si="31"/>
        <v>0</v>
      </c>
      <c r="O173" s="53">
        <f t="shared" si="31"/>
        <v>8223053.0300000003</v>
      </c>
      <c r="P173" s="53">
        <f t="shared" si="31"/>
        <v>23447865.609999999</v>
      </c>
      <c r="Q173" s="53">
        <f t="shared" si="31"/>
        <v>1885337.2500000002</v>
      </c>
      <c r="R173" s="53">
        <f t="shared" si="31"/>
        <v>0</v>
      </c>
      <c r="S173" s="125"/>
    </row>
    <row r="174" spans="2:19" ht="22.5" customHeight="1" x14ac:dyDescent="0.2">
      <c r="B174" s="128" t="s">
        <v>207</v>
      </c>
      <c r="C174" s="60" t="s">
        <v>518</v>
      </c>
      <c r="D174" s="60" t="s">
        <v>519</v>
      </c>
      <c r="E174" s="53">
        <f t="shared" si="25"/>
        <v>25310190.41</v>
      </c>
      <c r="F174" s="61"/>
      <c r="G174" s="53">
        <f t="shared" si="26"/>
        <v>25310190.41</v>
      </c>
      <c r="H174" s="61"/>
      <c r="I174" s="61"/>
      <c r="J174" s="61"/>
      <c r="K174" s="61"/>
      <c r="L174" s="61"/>
      <c r="M174" s="61"/>
      <c r="N174" s="61"/>
      <c r="O174" s="61">
        <v>8204787.0300000003</v>
      </c>
      <c r="P174" s="61">
        <v>15321012.33</v>
      </c>
      <c r="Q174" s="61">
        <v>1784391.05</v>
      </c>
      <c r="R174" s="61"/>
      <c r="S174" s="125"/>
    </row>
    <row r="175" spans="2:19" ht="11.25" customHeight="1" x14ac:dyDescent="0.2">
      <c r="B175" s="128" t="s">
        <v>210</v>
      </c>
      <c r="C175" s="60" t="s">
        <v>520</v>
      </c>
      <c r="D175" s="60" t="s">
        <v>521</v>
      </c>
      <c r="E175" s="53">
        <f t="shared" si="25"/>
        <v>0</v>
      </c>
      <c r="F175" s="61"/>
      <c r="G175" s="53">
        <f t="shared" si="26"/>
        <v>0</v>
      </c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125"/>
    </row>
    <row r="176" spans="2:19" ht="11.25" customHeight="1" x14ac:dyDescent="0.2">
      <c r="B176" s="128" t="s">
        <v>213</v>
      </c>
      <c r="C176" s="60" t="s">
        <v>522</v>
      </c>
      <c r="D176" s="60" t="s">
        <v>523</v>
      </c>
      <c r="E176" s="53">
        <f t="shared" si="25"/>
        <v>0</v>
      </c>
      <c r="F176" s="61"/>
      <c r="G176" s="53">
        <f t="shared" si="26"/>
        <v>0</v>
      </c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125"/>
    </row>
    <row r="177" spans="2:19" ht="11.25" customHeight="1" x14ac:dyDescent="0.2">
      <c r="B177" s="132" t="s">
        <v>216</v>
      </c>
      <c r="C177" s="57" t="s">
        <v>524</v>
      </c>
      <c r="D177" s="57" t="s">
        <v>496</v>
      </c>
      <c r="E177" s="53">
        <f t="shared" si="25"/>
        <v>98292.6</v>
      </c>
      <c r="F177" s="53">
        <f>F178+F179</f>
        <v>0</v>
      </c>
      <c r="G177" s="53">
        <f t="shared" si="26"/>
        <v>98292.6</v>
      </c>
      <c r="H177" s="53">
        <f t="shared" ref="H177:R177" si="32">H178+H179</f>
        <v>0</v>
      </c>
      <c r="I177" s="53">
        <f t="shared" si="32"/>
        <v>0</v>
      </c>
      <c r="J177" s="53">
        <f t="shared" si="32"/>
        <v>0</v>
      </c>
      <c r="K177" s="53">
        <f t="shared" si="32"/>
        <v>0</v>
      </c>
      <c r="L177" s="53">
        <f t="shared" si="32"/>
        <v>0</v>
      </c>
      <c r="M177" s="53">
        <f t="shared" si="32"/>
        <v>0</v>
      </c>
      <c r="N177" s="53">
        <f t="shared" si="32"/>
        <v>0</v>
      </c>
      <c r="O177" s="53">
        <f t="shared" si="32"/>
        <v>18266</v>
      </c>
      <c r="P177" s="53">
        <f t="shared" si="32"/>
        <v>0</v>
      </c>
      <c r="Q177" s="53">
        <f t="shared" si="32"/>
        <v>80026.600000000006</v>
      </c>
      <c r="R177" s="53">
        <f t="shared" si="32"/>
        <v>0</v>
      </c>
      <c r="S177" s="125"/>
    </row>
    <row r="178" spans="2:19" ht="22.5" customHeight="1" x14ac:dyDescent="0.2">
      <c r="B178" s="133" t="s">
        <v>525</v>
      </c>
      <c r="C178" s="60" t="s">
        <v>526</v>
      </c>
      <c r="D178" s="60" t="s">
        <v>510</v>
      </c>
      <c r="E178" s="53">
        <f t="shared" si="25"/>
        <v>18266</v>
      </c>
      <c r="F178" s="61"/>
      <c r="G178" s="53">
        <f t="shared" si="26"/>
        <v>18266</v>
      </c>
      <c r="H178" s="61"/>
      <c r="I178" s="61"/>
      <c r="J178" s="61"/>
      <c r="K178" s="61"/>
      <c r="L178" s="61"/>
      <c r="M178" s="61"/>
      <c r="N178" s="61"/>
      <c r="O178" s="61">
        <v>18266</v>
      </c>
      <c r="P178" s="61"/>
      <c r="Q178" s="61"/>
      <c r="R178" s="61"/>
      <c r="S178" s="125"/>
    </row>
    <row r="179" spans="2:19" ht="22.5" customHeight="1" x14ac:dyDescent="0.2">
      <c r="B179" s="133" t="s">
        <v>527</v>
      </c>
      <c r="C179" s="60" t="s">
        <v>528</v>
      </c>
      <c r="D179" s="60" t="s">
        <v>529</v>
      </c>
      <c r="E179" s="53">
        <f t="shared" si="25"/>
        <v>80026.600000000006</v>
      </c>
      <c r="F179" s="61"/>
      <c r="G179" s="53">
        <f t="shared" si="26"/>
        <v>80026.600000000006</v>
      </c>
      <c r="H179" s="61"/>
      <c r="I179" s="61"/>
      <c r="J179" s="61"/>
      <c r="K179" s="61"/>
      <c r="L179" s="61"/>
      <c r="M179" s="61"/>
      <c r="N179" s="61"/>
      <c r="O179" s="61"/>
      <c r="P179" s="61"/>
      <c r="Q179" s="61">
        <v>80026.600000000006</v>
      </c>
      <c r="R179" s="61"/>
      <c r="S179" s="125"/>
    </row>
    <row r="180" spans="2:19" ht="11.25" customHeight="1" x14ac:dyDescent="0.2">
      <c r="B180" s="128" t="s">
        <v>530</v>
      </c>
      <c r="C180" s="60" t="s">
        <v>531</v>
      </c>
      <c r="D180" s="60" t="s">
        <v>532</v>
      </c>
      <c r="E180" s="53">
        <f t="shared" si="25"/>
        <v>0</v>
      </c>
      <c r="F180" s="61"/>
      <c r="G180" s="53">
        <f t="shared" si="26"/>
        <v>0</v>
      </c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125"/>
    </row>
    <row r="181" spans="2:19" ht="22.5" customHeight="1" x14ac:dyDescent="0.2">
      <c r="B181" s="141" t="s">
        <v>534</v>
      </c>
      <c r="C181" s="60" t="s">
        <v>535</v>
      </c>
      <c r="D181" s="60" t="s">
        <v>536</v>
      </c>
      <c r="E181" s="53">
        <f t="shared" si="25"/>
        <v>8147772.8799999999</v>
      </c>
      <c r="F181" s="61"/>
      <c r="G181" s="53">
        <f t="shared" si="26"/>
        <v>8147772.8799999999</v>
      </c>
      <c r="H181" s="61"/>
      <c r="I181" s="61"/>
      <c r="J181" s="61"/>
      <c r="K181" s="61"/>
      <c r="L181" s="61"/>
      <c r="M181" s="61"/>
      <c r="N181" s="61"/>
      <c r="O181" s="61"/>
      <c r="P181" s="61">
        <v>8126853.2800000003</v>
      </c>
      <c r="Q181" s="61">
        <v>20919.599999999999</v>
      </c>
      <c r="R181" s="61"/>
      <c r="S181" s="125"/>
    </row>
    <row r="182" spans="2:19" ht="11.25" customHeight="1" x14ac:dyDescent="0.2">
      <c r="B182" s="127" t="s">
        <v>537</v>
      </c>
      <c r="C182" s="57" t="s">
        <v>538</v>
      </c>
      <c r="D182" s="57"/>
      <c r="E182" s="53">
        <f t="shared" si="25"/>
        <v>163365905.23000002</v>
      </c>
      <c r="F182" s="53">
        <f>F183+F184+F185+F195</f>
        <v>0</v>
      </c>
      <c r="G182" s="53">
        <f t="shared" si="26"/>
        <v>163365905.23000002</v>
      </c>
      <c r="H182" s="53">
        <f t="shared" ref="H182:R182" si="33">H183+H184+H185+H195</f>
        <v>0</v>
      </c>
      <c r="I182" s="53">
        <f t="shared" si="33"/>
        <v>0</v>
      </c>
      <c r="J182" s="53">
        <f t="shared" si="33"/>
        <v>0</v>
      </c>
      <c r="K182" s="53">
        <f t="shared" si="33"/>
        <v>0</v>
      </c>
      <c r="L182" s="53">
        <f t="shared" si="33"/>
        <v>0</v>
      </c>
      <c r="M182" s="53">
        <f t="shared" si="33"/>
        <v>0</v>
      </c>
      <c r="N182" s="53">
        <f t="shared" si="33"/>
        <v>0</v>
      </c>
      <c r="O182" s="53">
        <f t="shared" si="33"/>
        <v>1869117.58</v>
      </c>
      <c r="P182" s="53">
        <f t="shared" si="33"/>
        <v>161496787.65000001</v>
      </c>
      <c r="Q182" s="53">
        <f t="shared" si="33"/>
        <v>0</v>
      </c>
      <c r="R182" s="53">
        <f t="shared" si="33"/>
        <v>0</v>
      </c>
      <c r="S182" s="125"/>
    </row>
    <row r="183" spans="2:19" ht="33.75" customHeight="1" x14ac:dyDescent="0.2">
      <c r="B183" s="128" t="s">
        <v>539</v>
      </c>
      <c r="C183" s="60" t="s">
        <v>540</v>
      </c>
      <c r="D183" s="60" t="s">
        <v>541</v>
      </c>
      <c r="E183" s="53">
        <f t="shared" si="25"/>
        <v>0</v>
      </c>
      <c r="F183" s="61"/>
      <c r="G183" s="53">
        <f t="shared" si="26"/>
        <v>0</v>
      </c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125"/>
    </row>
    <row r="184" spans="2:19" ht="11.25" customHeight="1" x14ac:dyDescent="0.2">
      <c r="B184" s="128" t="s">
        <v>247</v>
      </c>
      <c r="C184" s="60" t="s">
        <v>542</v>
      </c>
      <c r="D184" s="60" t="s">
        <v>543</v>
      </c>
      <c r="E184" s="53">
        <f t="shared" si="25"/>
        <v>163365905.23000002</v>
      </c>
      <c r="F184" s="61"/>
      <c r="G184" s="53">
        <f t="shared" si="26"/>
        <v>163365905.23000002</v>
      </c>
      <c r="H184" s="61"/>
      <c r="I184" s="61"/>
      <c r="J184" s="61"/>
      <c r="K184" s="61"/>
      <c r="L184" s="61"/>
      <c r="M184" s="61"/>
      <c r="N184" s="61"/>
      <c r="O184" s="61">
        <v>1869117.58</v>
      </c>
      <c r="P184" s="61">
        <v>161496787.65000001</v>
      </c>
      <c r="Q184" s="61"/>
      <c r="R184" s="61"/>
      <c r="S184" s="125"/>
    </row>
    <row r="185" spans="2:19" ht="11.25" customHeight="1" x14ac:dyDescent="0.2">
      <c r="B185" s="132" t="s">
        <v>544</v>
      </c>
      <c r="C185" s="57" t="s">
        <v>545</v>
      </c>
      <c r="D185" s="57" t="s">
        <v>546</v>
      </c>
      <c r="E185" s="53">
        <f t="shared" si="25"/>
        <v>0</v>
      </c>
      <c r="F185" s="83">
        <f>F186+F187+F188+F189+F190+F191+F192+F193+F194</f>
        <v>0</v>
      </c>
      <c r="G185" s="53">
        <f t="shared" si="26"/>
        <v>0</v>
      </c>
      <c r="H185" s="83">
        <f t="shared" ref="H185:R185" si="34">H186+H187+H188+H189+H190+H191+H192+H193+H194</f>
        <v>0</v>
      </c>
      <c r="I185" s="83">
        <f t="shared" si="34"/>
        <v>0</v>
      </c>
      <c r="J185" s="83">
        <f t="shared" si="34"/>
        <v>0</v>
      </c>
      <c r="K185" s="83">
        <f t="shared" si="34"/>
        <v>0</v>
      </c>
      <c r="L185" s="83">
        <f t="shared" si="34"/>
        <v>0</v>
      </c>
      <c r="M185" s="83">
        <f t="shared" si="34"/>
        <v>0</v>
      </c>
      <c r="N185" s="83">
        <f t="shared" si="34"/>
        <v>0</v>
      </c>
      <c r="O185" s="83">
        <f t="shared" si="34"/>
        <v>0</v>
      </c>
      <c r="P185" s="83">
        <f t="shared" si="34"/>
        <v>0</v>
      </c>
      <c r="Q185" s="83">
        <f t="shared" si="34"/>
        <v>0</v>
      </c>
      <c r="R185" s="83">
        <f t="shared" si="34"/>
        <v>0</v>
      </c>
      <c r="S185" s="125"/>
    </row>
    <row r="186" spans="2:19" ht="33.75" customHeight="1" x14ac:dyDescent="0.2">
      <c r="B186" s="133" t="s">
        <v>547</v>
      </c>
      <c r="C186" s="60" t="s">
        <v>548</v>
      </c>
      <c r="D186" s="60" t="s">
        <v>549</v>
      </c>
      <c r="E186" s="53">
        <f t="shared" si="25"/>
        <v>0</v>
      </c>
      <c r="F186" s="61"/>
      <c r="G186" s="53">
        <f t="shared" si="26"/>
        <v>0</v>
      </c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125"/>
    </row>
    <row r="187" spans="2:19" ht="22.5" customHeight="1" x14ac:dyDescent="0.2">
      <c r="B187" s="133" t="s">
        <v>550</v>
      </c>
      <c r="C187" s="60" t="s">
        <v>551</v>
      </c>
      <c r="D187" s="60" t="s">
        <v>552</v>
      </c>
      <c r="E187" s="53">
        <f t="shared" si="25"/>
        <v>0</v>
      </c>
      <c r="F187" s="61"/>
      <c r="G187" s="53">
        <f t="shared" si="26"/>
        <v>0</v>
      </c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125"/>
    </row>
    <row r="188" spans="2:19" ht="22.5" customHeight="1" x14ac:dyDescent="0.2">
      <c r="B188" s="133" t="s">
        <v>553</v>
      </c>
      <c r="C188" s="60" t="s">
        <v>554</v>
      </c>
      <c r="D188" s="60" t="s">
        <v>555</v>
      </c>
      <c r="E188" s="53">
        <f t="shared" si="25"/>
        <v>0</v>
      </c>
      <c r="F188" s="61"/>
      <c r="G188" s="53">
        <f t="shared" si="26"/>
        <v>0</v>
      </c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125"/>
    </row>
    <row r="189" spans="2:19" ht="11.25" customHeight="1" x14ac:dyDescent="0.2">
      <c r="B189" s="133" t="s">
        <v>556</v>
      </c>
      <c r="C189" s="60" t="s">
        <v>557</v>
      </c>
      <c r="D189" s="60" t="s">
        <v>558</v>
      </c>
      <c r="E189" s="53">
        <f t="shared" si="25"/>
        <v>0</v>
      </c>
      <c r="F189" s="61"/>
      <c r="G189" s="53">
        <f t="shared" si="26"/>
        <v>0</v>
      </c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125"/>
    </row>
    <row r="190" spans="2:19" ht="11.25" customHeight="1" x14ac:dyDescent="0.2">
      <c r="B190" s="133" t="s">
        <v>559</v>
      </c>
      <c r="C190" s="60" t="s">
        <v>560</v>
      </c>
      <c r="D190" s="60" t="s">
        <v>561</v>
      </c>
      <c r="E190" s="53">
        <f t="shared" si="25"/>
        <v>0</v>
      </c>
      <c r="F190" s="61"/>
      <c r="G190" s="53">
        <f t="shared" si="26"/>
        <v>0</v>
      </c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125"/>
    </row>
    <row r="191" spans="2:19" ht="22.5" customHeight="1" x14ac:dyDescent="0.2">
      <c r="B191" s="133" t="s">
        <v>562</v>
      </c>
      <c r="C191" s="60" t="s">
        <v>563</v>
      </c>
      <c r="D191" s="60" t="s">
        <v>564</v>
      </c>
      <c r="E191" s="53">
        <f t="shared" si="25"/>
        <v>0</v>
      </c>
      <c r="F191" s="61"/>
      <c r="G191" s="53">
        <f t="shared" si="26"/>
        <v>0</v>
      </c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125"/>
    </row>
    <row r="192" spans="2:19" ht="11.25" customHeight="1" x14ac:dyDescent="0.2">
      <c r="B192" s="133" t="s">
        <v>565</v>
      </c>
      <c r="C192" s="60" t="s">
        <v>566</v>
      </c>
      <c r="D192" s="60" t="s">
        <v>567</v>
      </c>
      <c r="E192" s="53">
        <f t="shared" si="25"/>
        <v>0</v>
      </c>
      <c r="F192" s="61"/>
      <c r="G192" s="53">
        <f t="shared" si="26"/>
        <v>0</v>
      </c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125"/>
    </row>
    <row r="193" spans="2:19" ht="22.5" customHeight="1" x14ac:dyDescent="0.2">
      <c r="B193" s="133" t="s">
        <v>568</v>
      </c>
      <c r="C193" s="60" t="s">
        <v>569</v>
      </c>
      <c r="D193" s="60" t="s">
        <v>570</v>
      </c>
      <c r="E193" s="53">
        <f t="shared" si="25"/>
        <v>0</v>
      </c>
      <c r="F193" s="61"/>
      <c r="G193" s="53">
        <f t="shared" si="26"/>
        <v>0</v>
      </c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125"/>
    </row>
    <row r="194" spans="2:19" ht="11.25" customHeight="1" x14ac:dyDescent="0.2">
      <c r="B194" s="133" t="s">
        <v>571</v>
      </c>
      <c r="C194" s="60" t="s">
        <v>572</v>
      </c>
      <c r="D194" s="60" t="s">
        <v>573</v>
      </c>
      <c r="E194" s="53">
        <f t="shared" si="25"/>
        <v>0</v>
      </c>
      <c r="F194" s="61"/>
      <c r="G194" s="53">
        <f t="shared" si="26"/>
        <v>0</v>
      </c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125"/>
    </row>
    <row r="195" spans="2:19" ht="11.25" customHeight="1" x14ac:dyDescent="0.2">
      <c r="B195" s="128" t="s">
        <v>574</v>
      </c>
      <c r="C195" s="60" t="s">
        <v>575</v>
      </c>
      <c r="D195" s="60" t="s">
        <v>576</v>
      </c>
      <c r="E195" s="53">
        <f t="shared" si="25"/>
        <v>0</v>
      </c>
      <c r="F195" s="61"/>
      <c r="G195" s="53">
        <f t="shared" si="26"/>
        <v>0</v>
      </c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125"/>
    </row>
    <row r="196" spans="2:19" ht="21.75" customHeight="1" x14ac:dyDescent="0.2">
      <c r="B196" s="142" t="s">
        <v>577</v>
      </c>
      <c r="C196" s="57" t="s">
        <v>578</v>
      </c>
      <c r="D196" s="57"/>
      <c r="E196" s="53">
        <f t="shared" si="25"/>
        <v>18659200</v>
      </c>
      <c r="F196" s="53">
        <f>F197</f>
        <v>0</v>
      </c>
      <c r="G196" s="53">
        <f t="shared" si="26"/>
        <v>18659200</v>
      </c>
      <c r="H196" s="53">
        <f t="shared" ref="H196:R196" si="35">H197</f>
        <v>0</v>
      </c>
      <c r="I196" s="53">
        <f t="shared" si="35"/>
        <v>0</v>
      </c>
      <c r="J196" s="53">
        <f t="shared" si="35"/>
        <v>0</v>
      </c>
      <c r="K196" s="53">
        <f t="shared" si="35"/>
        <v>0</v>
      </c>
      <c r="L196" s="53">
        <f t="shared" si="35"/>
        <v>0</v>
      </c>
      <c r="M196" s="53">
        <f t="shared" si="35"/>
        <v>0</v>
      </c>
      <c r="N196" s="53">
        <f t="shared" si="35"/>
        <v>0</v>
      </c>
      <c r="O196" s="53">
        <f t="shared" si="35"/>
        <v>18659200</v>
      </c>
      <c r="P196" s="53">
        <f t="shared" si="35"/>
        <v>0</v>
      </c>
      <c r="Q196" s="53">
        <f t="shared" si="35"/>
        <v>0</v>
      </c>
      <c r="R196" s="53">
        <f t="shared" si="35"/>
        <v>0</v>
      </c>
      <c r="S196" s="125"/>
    </row>
    <row r="197" spans="2:19" ht="19.5" customHeight="1" x14ac:dyDescent="0.2">
      <c r="B197" s="127" t="s">
        <v>579</v>
      </c>
      <c r="C197" s="57" t="s">
        <v>580</v>
      </c>
      <c r="D197" s="57" t="s">
        <v>581</v>
      </c>
      <c r="E197" s="53">
        <f t="shared" si="25"/>
        <v>18659200</v>
      </c>
      <c r="F197" s="53">
        <f>F198+F199</f>
        <v>0</v>
      </c>
      <c r="G197" s="53">
        <f t="shared" si="26"/>
        <v>18659200</v>
      </c>
      <c r="H197" s="53">
        <f t="shared" ref="H197:R197" si="36">H198+H199</f>
        <v>0</v>
      </c>
      <c r="I197" s="53">
        <f t="shared" si="36"/>
        <v>0</v>
      </c>
      <c r="J197" s="53">
        <f t="shared" si="36"/>
        <v>0</v>
      </c>
      <c r="K197" s="53">
        <f t="shared" si="36"/>
        <v>0</v>
      </c>
      <c r="L197" s="53">
        <f t="shared" si="36"/>
        <v>0</v>
      </c>
      <c r="M197" s="53">
        <f t="shared" si="36"/>
        <v>0</v>
      </c>
      <c r="N197" s="53">
        <f t="shared" si="36"/>
        <v>0</v>
      </c>
      <c r="O197" s="53">
        <f t="shared" si="36"/>
        <v>18659200</v>
      </c>
      <c r="P197" s="53">
        <f t="shared" si="36"/>
        <v>0</v>
      </c>
      <c r="Q197" s="53">
        <f t="shared" si="36"/>
        <v>0</v>
      </c>
      <c r="R197" s="53">
        <f t="shared" si="36"/>
        <v>0</v>
      </c>
      <c r="S197" s="125"/>
    </row>
    <row r="198" spans="2:19" ht="19.5" customHeight="1" x14ac:dyDescent="0.2">
      <c r="B198" s="133" t="s">
        <v>582</v>
      </c>
      <c r="C198" s="60" t="s">
        <v>583</v>
      </c>
      <c r="D198" s="60" t="s">
        <v>584</v>
      </c>
      <c r="E198" s="53">
        <f t="shared" si="25"/>
        <v>18659200</v>
      </c>
      <c r="F198" s="61"/>
      <c r="G198" s="53">
        <f t="shared" si="26"/>
        <v>18659200</v>
      </c>
      <c r="H198" s="61"/>
      <c r="I198" s="61"/>
      <c r="J198" s="61"/>
      <c r="K198" s="61"/>
      <c r="L198" s="61"/>
      <c r="M198" s="61"/>
      <c r="N198" s="61"/>
      <c r="O198" s="61">
        <v>18659200</v>
      </c>
      <c r="P198" s="61"/>
      <c r="Q198" s="61"/>
      <c r="R198" s="61"/>
      <c r="S198" s="125"/>
    </row>
    <row r="199" spans="2:19" ht="15" customHeight="1" x14ac:dyDescent="0.2">
      <c r="B199" s="133" t="s">
        <v>585</v>
      </c>
      <c r="C199" s="60" t="s">
        <v>586</v>
      </c>
      <c r="D199" s="60" t="s">
        <v>587</v>
      </c>
      <c r="E199" s="53">
        <f t="shared" si="25"/>
        <v>0</v>
      </c>
      <c r="F199" s="61"/>
      <c r="G199" s="53">
        <f t="shared" si="26"/>
        <v>0</v>
      </c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125"/>
    </row>
    <row r="200" spans="2:19" ht="11.25" customHeight="1" x14ac:dyDescent="0.2">
      <c r="B200" s="143" t="s">
        <v>588</v>
      </c>
      <c r="C200" s="60" t="s">
        <v>589</v>
      </c>
      <c r="D200" s="60"/>
      <c r="E200" s="53">
        <f t="shared" si="25"/>
        <v>0</v>
      </c>
      <c r="F200" s="61"/>
      <c r="G200" s="53">
        <f t="shared" si="26"/>
        <v>0</v>
      </c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125"/>
    </row>
    <row r="201" spans="2:19" ht="11.25" customHeight="1" x14ac:dyDescent="0.2">
      <c r="B201" s="144" t="s">
        <v>590</v>
      </c>
      <c r="C201" s="60"/>
      <c r="D201" s="60"/>
      <c r="E201" s="53">
        <f t="shared" si="25"/>
        <v>0</v>
      </c>
      <c r="F201" s="61"/>
      <c r="G201" s="53">
        <f t="shared" si="26"/>
        <v>0</v>
      </c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125"/>
    </row>
    <row r="202" spans="2:19" ht="11.25" customHeight="1" x14ac:dyDescent="0.2">
      <c r="B202" s="138" t="s">
        <v>593</v>
      </c>
      <c r="C202" s="139" t="s">
        <v>594</v>
      </c>
      <c r="D202" s="139"/>
      <c r="E202" s="124">
        <f t="shared" si="25"/>
        <v>-9188056.4600000232</v>
      </c>
      <c r="F202" s="124">
        <f>F224-F203-F219</f>
        <v>0</v>
      </c>
      <c r="G202" s="124">
        <f t="shared" si="26"/>
        <v>-9188056.4600000232</v>
      </c>
      <c r="H202" s="124">
        <f t="shared" ref="H202:R202" si="37">H224-H203-H219</f>
        <v>0</v>
      </c>
      <c r="I202" s="124">
        <f t="shared" si="37"/>
        <v>0</v>
      </c>
      <c r="J202" s="124">
        <f t="shared" si="37"/>
        <v>0</v>
      </c>
      <c r="K202" s="124">
        <f t="shared" si="37"/>
        <v>0</v>
      </c>
      <c r="L202" s="124">
        <f t="shared" si="37"/>
        <v>0</v>
      </c>
      <c r="M202" s="124">
        <f t="shared" si="37"/>
        <v>0</v>
      </c>
      <c r="N202" s="124">
        <f t="shared" si="37"/>
        <v>0</v>
      </c>
      <c r="O202" s="124">
        <f t="shared" si="37"/>
        <v>-16704569.650000028</v>
      </c>
      <c r="P202" s="124">
        <f t="shared" si="37"/>
        <v>11872680.700000003</v>
      </c>
      <c r="Q202" s="124">
        <f t="shared" si="37"/>
        <v>-4356167.509999997</v>
      </c>
      <c r="R202" s="124">
        <f t="shared" si="37"/>
        <v>0</v>
      </c>
      <c r="S202" s="125"/>
    </row>
    <row r="203" spans="2:19" ht="21.75" customHeight="1" x14ac:dyDescent="0.2">
      <c r="B203" s="142" t="s">
        <v>595</v>
      </c>
      <c r="C203" s="57" t="s">
        <v>596</v>
      </c>
      <c r="D203" s="57"/>
      <c r="E203" s="53">
        <f t="shared" si="25"/>
        <v>999775.57000000007</v>
      </c>
      <c r="F203" s="53">
        <f>F204+F207+F210+F213+F216</f>
        <v>0</v>
      </c>
      <c r="G203" s="53">
        <f t="shared" si="26"/>
        <v>999775.57000000007</v>
      </c>
      <c r="H203" s="53">
        <f t="shared" ref="H203:R203" si="38">H204+H207+H210+H213+H216</f>
        <v>0</v>
      </c>
      <c r="I203" s="53">
        <f t="shared" si="38"/>
        <v>0</v>
      </c>
      <c r="J203" s="53">
        <f t="shared" si="38"/>
        <v>0</v>
      </c>
      <c r="K203" s="53">
        <f t="shared" si="38"/>
        <v>0</v>
      </c>
      <c r="L203" s="53">
        <f t="shared" si="38"/>
        <v>0</v>
      </c>
      <c r="M203" s="53">
        <f t="shared" si="38"/>
        <v>0</v>
      </c>
      <c r="N203" s="53">
        <f t="shared" si="38"/>
        <v>0</v>
      </c>
      <c r="O203" s="53">
        <f t="shared" si="38"/>
        <v>-1038281.8200000001</v>
      </c>
      <c r="P203" s="53">
        <f t="shared" si="38"/>
        <v>2041734.11</v>
      </c>
      <c r="Q203" s="53">
        <f t="shared" si="38"/>
        <v>-3676.72</v>
      </c>
      <c r="R203" s="53">
        <f t="shared" si="38"/>
        <v>0</v>
      </c>
      <c r="S203" s="125"/>
    </row>
    <row r="204" spans="2:19" ht="22.5" customHeight="1" x14ac:dyDescent="0.2">
      <c r="B204" s="127" t="s">
        <v>597</v>
      </c>
      <c r="C204" s="57" t="s">
        <v>598</v>
      </c>
      <c r="D204" s="57"/>
      <c r="E204" s="53">
        <f t="shared" si="25"/>
        <v>567774.98000000021</v>
      </c>
      <c r="F204" s="53">
        <f>F205+F206</f>
        <v>0</v>
      </c>
      <c r="G204" s="53">
        <f t="shared" si="26"/>
        <v>567774.98000000021</v>
      </c>
      <c r="H204" s="53">
        <f t="shared" ref="H204:R204" si="39">H205+H206</f>
        <v>0</v>
      </c>
      <c r="I204" s="53">
        <f t="shared" si="39"/>
        <v>0</v>
      </c>
      <c r="J204" s="53">
        <f t="shared" si="39"/>
        <v>0</v>
      </c>
      <c r="K204" s="53">
        <f t="shared" si="39"/>
        <v>0</v>
      </c>
      <c r="L204" s="53">
        <f t="shared" si="39"/>
        <v>0</v>
      </c>
      <c r="M204" s="53">
        <f t="shared" si="39"/>
        <v>0</v>
      </c>
      <c r="N204" s="53">
        <f t="shared" si="39"/>
        <v>0</v>
      </c>
      <c r="O204" s="53">
        <f t="shared" si="39"/>
        <v>-1470282.41</v>
      </c>
      <c r="P204" s="53">
        <f t="shared" si="39"/>
        <v>2041734.11</v>
      </c>
      <c r="Q204" s="53">
        <f t="shared" si="39"/>
        <v>-3676.72</v>
      </c>
      <c r="R204" s="53">
        <f t="shared" si="39"/>
        <v>0</v>
      </c>
      <c r="S204" s="125"/>
    </row>
    <row r="205" spans="2:19" ht="33.75" customHeight="1" x14ac:dyDescent="0.2">
      <c r="B205" s="128" t="s">
        <v>599</v>
      </c>
      <c r="C205" s="60" t="s">
        <v>600</v>
      </c>
      <c r="D205" s="60"/>
      <c r="E205" s="53">
        <f t="shared" si="25"/>
        <v>-2506.7199999999998</v>
      </c>
      <c r="F205" s="61"/>
      <c r="G205" s="53">
        <f t="shared" si="26"/>
        <v>-2506.7199999999998</v>
      </c>
      <c r="H205" s="61"/>
      <c r="I205" s="61"/>
      <c r="J205" s="61"/>
      <c r="K205" s="61"/>
      <c r="L205" s="61"/>
      <c r="M205" s="61"/>
      <c r="N205" s="61"/>
      <c r="O205" s="61"/>
      <c r="P205" s="61"/>
      <c r="Q205" s="61">
        <v>-2506.7199999999998</v>
      </c>
      <c r="R205" s="61"/>
      <c r="S205" s="125"/>
    </row>
    <row r="206" spans="2:19" ht="11.25" customHeight="1" x14ac:dyDescent="0.2">
      <c r="B206" s="128" t="s">
        <v>601</v>
      </c>
      <c r="C206" s="60" t="s">
        <v>602</v>
      </c>
      <c r="D206" s="60"/>
      <c r="E206" s="53">
        <f t="shared" ref="E206:E269" si="40">G206+R206-F206</f>
        <v>570281.70000000019</v>
      </c>
      <c r="F206" s="61"/>
      <c r="G206" s="53">
        <f t="shared" ref="G206:G269" si="41">I206+J206+K206+L206+M206+N206+O206+P206+Q206-H206</f>
        <v>570281.70000000019</v>
      </c>
      <c r="H206" s="61"/>
      <c r="I206" s="61"/>
      <c r="J206" s="61"/>
      <c r="K206" s="61"/>
      <c r="L206" s="61"/>
      <c r="M206" s="61"/>
      <c r="N206" s="61"/>
      <c r="O206" s="61">
        <v>-1470282.41</v>
      </c>
      <c r="P206" s="61">
        <v>2041734.11</v>
      </c>
      <c r="Q206" s="61">
        <v>-1170</v>
      </c>
      <c r="R206" s="61"/>
      <c r="S206" s="125"/>
    </row>
    <row r="207" spans="2:19" ht="11.25" customHeight="1" x14ac:dyDescent="0.2">
      <c r="B207" s="127" t="s">
        <v>603</v>
      </c>
      <c r="C207" s="57" t="s">
        <v>604</v>
      </c>
      <c r="D207" s="57"/>
      <c r="E207" s="53">
        <f t="shared" si="40"/>
        <v>0</v>
      </c>
      <c r="F207" s="53">
        <f>F208+F209</f>
        <v>0</v>
      </c>
      <c r="G207" s="53">
        <f t="shared" si="41"/>
        <v>0</v>
      </c>
      <c r="H207" s="53">
        <f t="shared" ref="H207:R207" si="42">H208+H209</f>
        <v>0</v>
      </c>
      <c r="I207" s="53">
        <f t="shared" si="42"/>
        <v>0</v>
      </c>
      <c r="J207" s="53">
        <f t="shared" si="42"/>
        <v>0</v>
      </c>
      <c r="K207" s="53">
        <f t="shared" si="42"/>
        <v>0</v>
      </c>
      <c r="L207" s="53">
        <f t="shared" si="42"/>
        <v>0</v>
      </c>
      <c r="M207" s="53">
        <f t="shared" si="42"/>
        <v>0</v>
      </c>
      <c r="N207" s="53">
        <f t="shared" si="42"/>
        <v>0</v>
      </c>
      <c r="O207" s="53">
        <f t="shared" si="42"/>
        <v>0</v>
      </c>
      <c r="P207" s="53">
        <f t="shared" si="42"/>
        <v>0</v>
      </c>
      <c r="Q207" s="53">
        <f t="shared" si="42"/>
        <v>0</v>
      </c>
      <c r="R207" s="53">
        <f t="shared" si="42"/>
        <v>0</v>
      </c>
      <c r="S207" s="125"/>
    </row>
    <row r="208" spans="2:19" ht="33.75" customHeight="1" x14ac:dyDescent="0.2">
      <c r="B208" s="128" t="s">
        <v>605</v>
      </c>
      <c r="C208" s="60" t="s">
        <v>606</v>
      </c>
      <c r="D208" s="60"/>
      <c r="E208" s="53">
        <f t="shared" si="40"/>
        <v>0</v>
      </c>
      <c r="F208" s="61"/>
      <c r="G208" s="53">
        <f t="shared" si="41"/>
        <v>0</v>
      </c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125"/>
    </row>
    <row r="209" spans="2:19" ht="11.25" customHeight="1" x14ac:dyDescent="0.2">
      <c r="B209" s="128" t="s">
        <v>607</v>
      </c>
      <c r="C209" s="60" t="s">
        <v>608</v>
      </c>
      <c r="D209" s="60"/>
      <c r="E209" s="53">
        <f t="shared" si="40"/>
        <v>0</v>
      </c>
      <c r="F209" s="61"/>
      <c r="G209" s="53">
        <f t="shared" si="41"/>
        <v>0</v>
      </c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125"/>
    </row>
    <row r="210" spans="2:19" ht="11.25" customHeight="1" x14ac:dyDescent="0.2">
      <c r="B210" s="127" t="s">
        <v>609</v>
      </c>
      <c r="C210" s="57" t="s">
        <v>610</v>
      </c>
      <c r="D210" s="57"/>
      <c r="E210" s="53">
        <f t="shared" si="40"/>
        <v>432000.58999999985</v>
      </c>
      <c r="F210" s="53">
        <f>F211+F212</f>
        <v>0</v>
      </c>
      <c r="G210" s="53">
        <f t="shared" si="41"/>
        <v>432000.58999999985</v>
      </c>
      <c r="H210" s="53">
        <f t="shared" ref="H210:R210" si="43">H211+H212</f>
        <v>0</v>
      </c>
      <c r="I210" s="53">
        <f t="shared" si="43"/>
        <v>0</v>
      </c>
      <c r="J210" s="53">
        <f t="shared" si="43"/>
        <v>0</v>
      </c>
      <c r="K210" s="53">
        <f t="shared" si="43"/>
        <v>0</v>
      </c>
      <c r="L210" s="53">
        <f t="shared" si="43"/>
        <v>0</v>
      </c>
      <c r="M210" s="53">
        <f t="shared" si="43"/>
        <v>0</v>
      </c>
      <c r="N210" s="53">
        <f t="shared" si="43"/>
        <v>0</v>
      </c>
      <c r="O210" s="53">
        <f t="shared" si="43"/>
        <v>432000.58999999985</v>
      </c>
      <c r="P210" s="53">
        <f t="shared" si="43"/>
        <v>0</v>
      </c>
      <c r="Q210" s="53">
        <f t="shared" si="43"/>
        <v>0</v>
      </c>
      <c r="R210" s="53">
        <f t="shared" si="43"/>
        <v>0</v>
      </c>
      <c r="S210" s="125"/>
    </row>
    <row r="211" spans="2:19" ht="33.75" customHeight="1" x14ac:dyDescent="0.2">
      <c r="B211" s="128" t="s">
        <v>611</v>
      </c>
      <c r="C211" s="60" t="s">
        <v>612</v>
      </c>
      <c r="D211" s="60" t="s">
        <v>613</v>
      </c>
      <c r="E211" s="53">
        <f t="shared" si="40"/>
        <v>-8447475.3300000001</v>
      </c>
      <c r="F211" s="61"/>
      <c r="G211" s="53">
        <f t="shared" si="41"/>
        <v>-8447475.3300000001</v>
      </c>
      <c r="H211" s="61"/>
      <c r="I211" s="61"/>
      <c r="J211" s="61"/>
      <c r="K211" s="61"/>
      <c r="L211" s="61"/>
      <c r="M211" s="61"/>
      <c r="N211" s="61"/>
      <c r="O211" s="61">
        <v>-8447475.3300000001</v>
      </c>
      <c r="P211" s="61"/>
      <c r="Q211" s="61"/>
      <c r="R211" s="61"/>
      <c r="S211" s="125"/>
    </row>
    <row r="212" spans="2:19" ht="22.5" customHeight="1" x14ac:dyDescent="0.2">
      <c r="B212" s="128" t="s">
        <v>614</v>
      </c>
      <c r="C212" s="60" t="s">
        <v>615</v>
      </c>
      <c r="D212" s="60" t="s">
        <v>616</v>
      </c>
      <c r="E212" s="53">
        <f t="shared" si="40"/>
        <v>8879475.9199999999</v>
      </c>
      <c r="F212" s="61"/>
      <c r="G212" s="53">
        <f t="shared" si="41"/>
        <v>8879475.9199999999</v>
      </c>
      <c r="H212" s="61"/>
      <c r="I212" s="61"/>
      <c r="J212" s="61"/>
      <c r="K212" s="61"/>
      <c r="L212" s="61"/>
      <c r="M212" s="61"/>
      <c r="N212" s="61"/>
      <c r="O212" s="61">
        <v>8879475.9199999999</v>
      </c>
      <c r="P212" s="61"/>
      <c r="Q212" s="61"/>
      <c r="R212" s="61"/>
      <c r="S212" s="125"/>
    </row>
    <row r="213" spans="2:19" ht="22.5" customHeight="1" x14ac:dyDescent="0.2">
      <c r="B213" s="127" t="s">
        <v>617</v>
      </c>
      <c r="C213" s="57" t="s">
        <v>618</v>
      </c>
      <c r="D213" s="57"/>
      <c r="E213" s="53">
        <f t="shared" si="40"/>
        <v>0</v>
      </c>
      <c r="F213" s="53">
        <f>F214+F215</f>
        <v>0</v>
      </c>
      <c r="G213" s="53">
        <f t="shared" si="41"/>
        <v>0</v>
      </c>
      <c r="H213" s="53">
        <f t="shared" ref="H213:R213" si="44">H214+H215</f>
        <v>0</v>
      </c>
      <c r="I213" s="53">
        <f t="shared" si="44"/>
        <v>0</v>
      </c>
      <c r="J213" s="53">
        <f t="shared" si="44"/>
        <v>0</v>
      </c>
      <c r="K213" s="53">
        <f t="shared" si="44"/>
        <v>0</v>
      </c>
      <c r="L213" s="53">
        <f t="shared" si="44"/>
        <v>0</v>
      </c>
      <c r="M213" s="53">
        <f t="shared" si="44"/>
        <v>0</v>
      </c>
      <c r="N213" s="53">
        <f t="shared" si="44"/>
        <v>0</v>
      </c>
      <c r="O213" s="53">
        <f t="shared" si="44"/>
        <v>0</v>
      </c>
      <c r="P213" s="53">
        <f t="shared" si="44"/>
        <v>0</v>
      </c>
      <c r="Q213" s="53">
        <f t="shared" si="44"/>
        <v>0</v>
      </c>
      <c r="R213" s="53">
        <f t="shared" si="44"/>
        <v>0</v>
      </c>
      <c r="S213" s="125"/>
    </row>
    <row r="214" spans="2:19" ht="22.5" customHeight="1" x14ac:dyDescent="0.2">
      <c r="B214" s="128" t="s">
        <v>619</v>
      </c>
      <c r="C214" s="60" t="s">
        <v>620</v>
      </c>
      <c r="D214" s="60" t="s">
        <v>613</v>
      </c>
      <c r="E214" s="53">
        <f t="shared" si="40"/>
        <v>0</v>
      </c>
      <c r="F214" s="61"/>
      <c r="G214" s="53">
        <f t="shared" si="41"/>
        <v>0</v>
      </c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125"/>
    </row>
    <row r="215" spans="2:19" ht="11.25" customHeight="1" x14ac:dyDescent="0.2">
      <c r="B215" s="128" t="s">
        <v>621</v>
      </c>
      <c r="C215" s="60" t="s">
        <v>622</v>
      </c>
      <c r="D215" s="60" t="s">
        <v>616</v>
      </c>
      <c r="E215" s="53">
        <f t="shared" si="40"/>
        <v>0</v>
      </c>
      <c r="F215" s="61"/>
      <c r="G215" s="53">
        <f t="shared" si="41"/>
        <v>0</v>
      </c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125"/>
    </row>
    <row r="216" spans="2:19" ht="23.25" customHeight="1" x14ac:dyDescent="0.2">
      <c r="B216" s="127" t="s">
        <v>623</v>
      </c>
      <c r="C216" s="57" t="s">
        <v>624</v>
      </c>
      <c r="D216" s="57"/>
      <c r="E216" s="53">
        <f t="shared" si="40"/>
        <v>0</v>
      </c>
      <c r="F216" s="53">
        <f>F217+F218</f>
        <v>0</v>
      </c>
      <c r="G216" s="53">
        <f t="shared" si="41"/>
        <v>0</v>
      </c>
      <c r="H216" s="53">
        <f t="shared" ref="H216:R216" si="45">H217+H218</f>
        <v>0</v>
      </c>
      <c r="I216" s="53">
        <f t="shared" si="45"/>
        <v>0</v>
      </c>
      <c r="J216" s="53">
        <f t="shared" si="45"/>
        <v>0</v>
      </c>
      <c r="K216" s="53">
        <f t="shared" si="45"/>
        <v>0</v>
      </c>
      <c r="L216" s="53">
        <f t="shared" si="45"/>
        <v>0</v>
      </c>
      <c r="M216" s="53">
        <f t="shared" si="45"/>
        <v>0</v>
      </c>
      <c r="N216" s="53">
        <f t="shared" si="45"/>
        <v>0</v>
      </c>
      <c r="O216" s="53">
        <f t="shared" si="45"/>
        <v>0</v>
      </c>
      <c r="P216" s="53">
        <f t="shared" si="45"/>
        <v>0</v>
      </c>
      <c r="Q216" s="53">
        <f t="shared" si="45"/>
        <v>0</v>
      </c>
      <c r="R216" s="53">
        <f t="shared" si="45"/>
        <v>0</v>
      </c>
      <c r="S216" s="125"/>
    </row>
    <row r="217" spans="2:19" ht="22.5" customHeight="1" x14ac:dyDescent="0.2">
      <c r="B217" s="128" t="s">
        <v>619</v>
      </c>
      <c r="C217" s="60" t="s">
        <v>625</v>
      </c>
      <c r="D217" s="60" t="s">
        <v>613</v>
      </c>
      <c r="E217" s="53">
        <f t="shared" si="40"/>
        <v>0</v>
      </c>
      <c r="F217" s="61"/>
      <c r="G217" s="53">
        <f t="shared" si="41"/>
        <v>0</v>
      </c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125"/>
    </row>
    <row r="218" spans="2:19" ht="11.25" customHeight="1" x14ac:dyDescent="0.2">
      <c r="B218" s="128" t="s">
        <v>621</v>
      </c>
      <c r="C218" s="60" t="s">
        <v>626</v>
      </c>
      <c r="D218" s="60" t="s">
        <v>616</v>
      </c>
      <c r="E218" s="53">
        <f t="shared" si="40"/>
        <v>0</v>
      </c>
      <c r="F218" s="61"/>
      <c r="G218" s="53">
        <f t="shared" si="41"/>
        <v>0</v>
      </c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125"/>
    </row>
    <row r="219" spans="2:19" ht="21.75" customHeight="1" x14ac:dyDescent="0.2">
      <c r="B219" s="142" t="s">
        <v>627</v>
      </c>
      <c r="C219" s="57" t="s">
        <v>628</v>
      </c>
      <c r="D219" s="57"/>
      <c r="E219" s="53">
        <f t="shared" si="40"/>
        <v>0</v>
      </c>
      <c r="F219" s="53">
        <f>F220+F221+F222+F223</f>
        <v>0</v>
      </c>
      <c r="G219" s="53">
        <f t="shared" si="41"/>
        <v>0</v>
      </c>
      <c r="H219" s="53">
        <f t="shared" ref="H219:R219" si="46">H220+H221+H222+H223</f>
        <v>0</v>
      </c>
      <c r="I219" s="53">
        <f t="shared" si="46"/>
        <v>0</v>
      </c>
      <c r="J219" s="53">
        <f t="shared" si="46"/>
        <v>0</v>
      </c>
      <c r="K219" s="53">
        <f t="shared" si="46"/>
        <v>0</v>
      </c>
      <c r="L219" s="53">
        <f t="shared" si="46"/>
        <v>0</v>
      </c>
      <c r="M219" s="53">
        <f t="shared" si="46"/>
        <v>0</v>
      </c>
      <c r="N219" s="53">
        <f t="shared" si="46"/>
        <v>0</v>
      </c>
      <c r="O219" s="53">
        <f t="shared" si="46"/>
        <v>0</v>
      </c>
      <c r="P219" s="53">
        <f t="shared" si="46"/>
        <v>0</v>
      </c>
      <c r="Q219" s="53">
        <f t="shared" si="46"/>
        <v>0</v>
      </c>
      <c r="R219" s="53">
        <f t="shared" si="46"/>
        <v>0</v>
      </c>
      <c r="S219" s="125"/>
    </row>
    <row r="220" spans="2:19" ht="33.75" customHeight="1" x14ac:dyDescent="0.2">
      <c r="B220" s="128" t="s">
        <v>629</v>
      </c>
      <c r="C220" s="60" t="s">
        <v>630</v>
      </c>
      <c r="D220" s="60" t="s">
        <v>613</v>
      </c>
      <c r="E220" s="53">
        <f t="shared" si="40"/>
        <v>0</v>
      </c>
      <c r="F220" s="61"/>
      <c r="G220" s="53">
        <f t="shared" si="41"/>
        <v>0</v>
      </c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125"/>
    </row>
    <row r="221" spans="2:19" ht="11.25" customHeight="1" x14ac:dyDescent="0.2">
      <c r="B221" s="128" t="s">
        <v>631</v>
      </c>
      <c r="C221" s="60" t="s">
        <v>632</v>
      </c>
      <c r="D221" s="60" t="s">
        <v>616</v>
      </c>
      <c r="E221" s="53">
        <f t="shared" si="40"/>
        <v>0</v>
      </c>
      <c r="F221" s="61"/>
      <c r="G221" s="53">
        <f t="shared" si="41"/>
        <v>0</v>
      </c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125"/>
    </row>
    <row r="222" spans="2:19" ht="22.5" customHeight="1" x14ac:dyDescent="0.2">
      <c r="B222" s="128" t="s">
        <v>633</v>
      </c>
      <c r="C222" s="60" t="s">
        <v>634</v>
      </c>
      <c r="D222" s="60" t="s">
        <v>613</v>
      </c>
      <c r="E222" s="53">
        <f t="shared" si="40"/>
        <v>0</v>
      </c>
      <c r="F222" s="61"/>
      <c r="G222" s="53">
        <f t="shared" si="41"/>
        <v>0</v>
      </c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125"/>
    </row>
    <row r="223" spans="2:19" ht="22.5" customHeight="1" x14ac:dyDescent="0.2">
      <c r="B223" s="128" t="s">
        <v>635</v>
      </c>
      <c r="C223" s="60" t="s">
        <v>636</v>
      </c>
      <c r="D223" s="60" t="s">
        <v>616</v>
      </c>
      <c r="E223" s="53">
        <f t="shared" si="40"/>
        <v>0</v>
      </c>
      <c r="F223" s="61"/>
      <c r="G223" s="53">
        <f t="shared" si="41"/>
        <v>0</v>
      </c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125"/>
    </row>
    <row r="224" spans="2:19" ht="11.25" customHeight="1" x14ac:dyDescent="0.2">
      <c r="B224" s="142" t="s">
        <v>637</v>
      </c>
      <c r="C224" s="57" t="s">
        <v>638</v>
      </c>
      <c r="D224" s="57"/>
      <c r="E224" s="53">
        <f t="shared" si="40"/>
        <v>-8188280.8900000229</v>
      </c>
      <c r="F224" s="53">
        <f>F225+F226+F227</f>
        <v>0</v>
      </c>
      <c r="G224" s="53">
        <f t="shared" si="41"/>
        <v>-8188280.8900000229</v>
      </c>
      <c r="H224" s="53">
        <f t="shared" ref="H224:R224" si="47">H225+H226+H227</f>
        <v>0</v>
      </c>
      <c r="I224" s="53">
        <f t="shared" si="47"/>
        <v>0</v>
      </c>
      <c r="J224" s="53">
        <f t="shared" si="47"/>
        <v>0</v>
      </c>
      <c r="K224" s="53">
        <f t="shared" si="47"/>
        <v>0</v>
      </c>
      <c r="L224" s="53">
        <f t="shared" si="47"/>
        <v>0</v>
      </c>
      <c r="M224" s="53">
        <f t="shared" si="47"/>
        <v>0</v>
      </c>
      <c r="N224" s="53">
        <f t="shared" si="47"/>
        <v>0</v>
      </c>
      <c r="O224" s="53">
        <f t="shared" si="47"/>
        <v>-17742851.470000029</v>
      </c>
      <c r="P224" s="53">
        <f t="shared" si="47"/>
        <v>13914414.810000002</v>
      </c>
      <c r="Q224" s="53">
        <f t="shared" si="47"/>
        <v>-4359844.2299999967</v>
      </c>
      <c r="R224" s="53">
        <f t="shared" si="47"/>
        <v>0</v>
      </c>
      <c r="S224" s="125"/>
    </row>
    <row r="225" spans="2:19" ht="22.5" customHeight="1" x14ac:dyDescent="0.2">
      <c r="B225" s="128" t="s">
        <v>639</v>
      </c>
      <c r="C225" s="60" t="s">
        <v>640</v>
      </c>
      <c r="D225" s="60" t="s">
        <v>613</v>
      </c>
      <c r="E225" s="53">
        <f t="shared" si="40"/>
        <v>-1187251008.4099998</v>
      </c>
      <c r="F225" s="61"/>
      <c r="G225" s="53">
        <f t="shared" si="41"/>
        <v>-1187251008.4099998</v>
      </c>
      <c r="H225" s="61">
        <v>-50293841.390000001</v>
      </c>
      <c r="I225" s="61"/>
      <c r="J225" s="61"/>
      <c r="K225" s="61"/>
      <c r="L225" s="61"/>
      <c r="M225" s="61"/>
      <c r="N225" s="61"/>
      <c r="O225" s="61">
        <v>-862423048.94000006</v>
      </c>
      <c r="P225" s="61">
        <v>-328182110.85000002</v>
      </c>
      <c r="Q225" s="61">
        <v>-46939690.009999998</v>
      </c>
      <c r="R225" s="61"/>
      <c r="S225" s="125"/>
    </row>
    <row r="226" spans="2:19" ht="11.25" customHeight="1" x14ac:dyDescent="0.2">
      <c r="B226" s="128" t="s">
        <v>641</v>
      </c>
      <c r="C226" s="60" t="s">
        <v>642</v>
      </c>
      <c r="D226" s="60" t="s">
        <v>616</v>
      </c>
      <c r="E226" s="53">
        <f t="shared" si="40"/>
        <v>1179062727.52</v>
      </c>
      <c r="F226" s="61"/>
      <c r="G226" s="53">
        <f t="shared" si="41"/>
        <v>1179062727.52</v>
      </c>
      <c r="H226" s="61">
        <v>50293841.390000001</v>
      </c>
      <c r="I226" s="61"/>
      <c r="J226" s="61"/>
      <c r="K226" s="61"/>
      <c r="L226" s="61"/>
      <c r="M226" s="61"/>
      <c r="N226" s="61"/>
      <c r="O226" s="61">
        <v>844680197.47000003</v>
      </c>
      <c r="P226" s="61">
        <v>342096525.66000003</v>
      </c>
      <c r="Q226" s="61">
        <v>42579845.780000001</v>
      </c>
      <c r="R226" s="61"/>
      <c r="S226" s="125"/>
    </row>
    <row r="227" spans="2:19" ht="11.25" customHeight="1" x14ac:dyDescent="0.2">
      <c r="B227" s="137" t="s">
        <v>643</v>
      </c>
      <c r="C227" s="60" t="s">
        <v>644</v>
      </c>
      <c r="D227" s="60" t="s">
        <v>645</v>
      </c>
      <c r="E227" s="53">
        <f t="shared" si="40"/>
        <v>0</v>
      </c>
      <c r="F227" s="61"/>
      <c r="G227" s="53">
        <f t="shared" si="41"/>
        <v>0</v>
      </c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125"/>
    </row>
    <row r="228" spans="2:19" ht="23.25" customHeight="1" x14ac:dyDescent="0.2">
      <c r="B228" s="112"/>
      <c r="C228" s="145" t="s">
        <v>646</v>
      </c>
      <c r="D228" s="146"/>
      <c r="E228" s="146"/>
      <c r="F228" s="146"/>
      <c r="G228" s="146"/>
      <c r="H228" s="146"/>
      <c r="I228" s="146"/>
      <c r="J228" s="146"/>
      <c r="K228" s="146"/>
      <c r="L228" s="146"/>
      <c r="M228" s="146"/>
      <c r="N228" s="146"/>
      <c r="O228" s="146"/>
      <c r="P228" s="146"/>
      <c r="Q228" s="146"/>
      <c r="R228" s="146"/>
    </row>
  </sheetData>
  <mergeCells count="5">
    <mergeCell ref="B1:K1"/>
    <mergeCell ref="C5:K5"/>
    <mergeCell ref="C6:K6"/>
    <mergeCell ref="C9:F9"/>
    <mergeCell ref="E3:F3"/>
  </mergeCells>
  <pageMargins left="0.3543307" right="0.15748031000000001" top="0.98425196000000004" bottom="0.98425196000000004" header="0.51181102000000001" footer="0.51181102000000001"/>
  <pageSetup paperSize="9" scale="49" orientation="landscape" blackAndWhite="1"/>
  <headerFooter alignWithMargins="0"/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40"/>
  <sheetViews>
    <sheetView workbookViewId="0"/>
  </sheetViews>
  <sheetFormatPr defaultRowHeight="15" x14ac:dyDescent="0.2"/>
  <cols>
    <col min="1" max="1" width="0.85546875" customWidth="1"/>
    <col min="2" max="2" width="45.140625" customWidth="1"/>
    <col min="3" max="3" width="4.7109375" customWidth="1"/>
    <col min="4" max="4" width="5.85546875" customWidth="1"/>
    <col min="5" max="5" width="4.42578125" hidden="1" customWidth="1"/>
    <col min="6" max="6" width="10.5703125" customWidth="1"/>
    <col min="7" max="7" width="9.140625" hidden="1" customWidth="1"/>
    <col min="8" max="8" width="5.5703125" hidden="1" customWidth="1"/>
    <col min="9" max="22" width="16.7109375" customWidth="1"/>
    <col min="23" max="23" width="22.85546875" hidden="1" customWidth="1"/>
    <col min="24" max="24" width="24.140625" hidden="1" customWidth="1"/>
    <col min="25" max="25" width="0" hidden="1" customWidth="1"/>
  </cols>
  <sheetData>
    <row r="1" spans="2:24" ht="5.0999999999999996" customHeight="1" x14ac:dyDescent="0.2"/>
    <row r="2" spans="2:24" ht="12.75" customHeight="1" x14ac:dyDescent="0.2">
      <c r="B2" s="9"/>
      <c r="C2" s="194" t="s">
        <v>680</v>
      </c>
      <c r="D2" s="194"/>
      <c r="E2" s="194"/>
      <c r="F2" s="194"/>
      <c r="G2" s="194"/>
      <c r="H2" s="194"/>
      <c r="I2" s="194"/>
      <c r="J2" s="194"/>
      <c r="K2" s="194"/>
      <c r="L2" s="34"/>
      <c r="M2" s="34"/>
      <c r="N2" s="7"/>
      <c r="O2" s="14"/>
      <c r="P2" s="14"/>
      <c r="Q2" s="14"/>
      <c r="R2" s="14"/>
      <c r="S2" s="14"/>
      <c r="T2" s="14"/>
      <c r="U2" s="14"/>
      <c r="V2" s="16"/>
      <c r="W2" s="16"/>
    </row>
    <row r="3" spans="2:24" ht="15" customHeight="1" x14ac:dyDescent="0.2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147" t="s">
        <v>681</v>
      </c>
      <c r="W3" s="30"/>
    </row>
    <row r="4" spans="2:24" ht="135" customHeight="1" x14ac:dyDescent="0.2">
      <c r="B4" s="38" t="s">
        <v>26</v>
      </c>
      <c r="C4" s="39" t="s">
        <v>27</v>
      </c>
      <c r="D4" s="39" t="s">
        <v>682</v>
      </c>
      <c r="E4" s="231" t="s">
        <v>683</v>
      </c>
      <c r="F4" s="232"/>
      <c r="G4" s="233"/>
      <c r="H4" s="234"/>
      <c r="I4" s="39" t="s">
        <v>29</v>
      </c>
      <c r="J4" s="39" t="s">
        <v>30</v>
      </c>
      <c r="K4" s="39" t="s">
        <v>31</v>
      </c>
      <c r="L4" s="39" t="s">
        <v>32</v>
      </c>
      <c r="M4" s="40" t="s">
        <v>33</v>
      </c>
      <c r="N4" s="39" t="s">
        <v>34</v>
      </c>
      <c r="O4" s="39" t="s">
        <v>35</v>
      </c>
      <c r="P4" s="39" t="s">
        <v>36</v>
      </c>
      <c r="Q4" s="39" t="s">
        <v>37</v>
      </c>
      <c r="R4" s="39" t="s">
        <v>38</v>
      </c>
      <c r="S4" s="39" t="s">
        <v>39</v>
      </c>
      <c r="T4" s="39" t="s">
        <v>40</v>
      </c>
      <c r="U4" s="39" t="s">
        <v>41</v>
      </c>
      <c r="V4" s="41" t="s">
        <v>684</v>
      </c>
      <c r="W4" s="148"/>
    </row>
    <row r="5" spans="2:24" ht="12" customHeight="1" x14ac:dyDescent="0.2">
      <c r="B5" s="71">
        <v>1</v>
      </c>
      <c r="C5" s="42">
        <v>2</v>
      </c>
      <c r="D5" s="42">
        <v>3</v>
      </c>
      <c r="E5" s="235">
        <v>4</v>
      </c>
      <c r="F5" s="236"/>
      <c r="G5" s="237"/>
      <c r="H5" s="238"/>
      <c r="I5" s="42">
        <v>5</v>
      </c>
      <c r="J5" s="42">
        <v>6</v>
      </c>
      <c r="K5" s="42">
        <v>7</v>
      </c>
      <c r="L5" s="42">
        <v>8</v>
      </c>
      <c r="M5" s="42">
        <v>9</v>
      </c>
      <c r="N5" s="42">
        <v>10</v>
      </c>
      <c r="O5" s="42">
        <v>11</v>
      </c>
      <c r="P5" s="42">
        <v>12</v>
      </c>
      <c r="Q5" s="42">
        <v>13</v>
      </c>
      <c r="R5" s="42">
        <v>14</v>
      </c>
      <c r="S5" s="42">
        <v>15</v>
      </c>
      <c r="T5" s="42">
        <v>16</v>
      </c>
      <c r="U5" s="42">
        <v>17</v>
      </c>
      <c r="V5" s="121">
        <v>18</v>
      </c>
      <c r="W5" s="149"/>
    </row>
    <row r="6" spans="2:24" ht="11.25" customHeight="1" x14ac:dyDescent="0.2">
      <c r="B6" s="150" t="s">
        <v>685</v>
      </c>
      <c r="C6" s="151" t="s">
        <v>686</v>
      </c>
      <c r="D6" s="152" t="s">
        <v>687</v>
      </c>
      <c r="E6" s="239" t="s">
        <v>687</v>
      </c>
      <c r="F6" s="240"/>
      <c r="G6" s="241"/>
      <c r="H6" s="242"/>
      <c r="I6" s="74">
        <f>K6+V6-J6</f>
        <v>1124806508.4000001</v>
      </c>
      <c r="J6" s="74">
        <f>SUM(J8:J183)</f>
        <v>0</v>
      </c>
      <c r="K6" s="74">
        <f>M6+N6+O6+P6+Q6+R6+S6+T6+U6-L6</f>
        <v>1124806508.4000001</v>
      </c>
      <c r="L6" s="74">
        <f t="shared" ref="L6:V6" si="0">SUM(L8:L183)</f>
        <v>50293841.390000001</v>
      </c>
      <c r="M6" s="74">
        <f t="shared" si="0"/>
        <v>0</v>
      </c>
      <c r="N6" s="74">
        <f t="shared" si="0"/>
        <v>0</v>
      </c>
      <c r="O6" s="74">
        <f t="shared" si="0"/>
        <v>0</v>
      </c>
      <c r="P6" s="74">
        <f t="shared" si="0"/>
        <v>0</v>
      </c>
      <c r="Q6" s="74">
        <f t="shared" si="0"/>
        <v>0</v>
      </c>
      <c r="R6" s="74">
        <f t="shared" si="0"/>
        <v>0</v>
      </c>
      <c r="S6" s="74">
        <f t="shared" si="0"/>
        <v>800036661.36999989</v>
      </c>
      <c r="T6" s="74">
        <f t="shared" si="0"/>
        <v>333093848.28000009</v>
      </c>
      <c r="U6" s="74">
        <f t="shared" si="0"/>
        <v>41969840.140000001</v>
      </c>
      <c r="V6" s="54">
        <f t="shared" si="0"/>
        <v>0</v>
      </c>
      <c r="W6" s="153" t="s">
        <v>688</v>
      </c>
      <c r="X6" s="154" t="s">
        <v>689</v>
      </c>
    </row>
    <row r="7" spans="2:24" ht="11.25" customHeight="1" x14ac:dyDescent="0.2">
      <c r="B7" s="155" t="s">
        <v>690</v>
      </c>
      <c r="C7" s="156"/>
      <c r="D7" s="157"/>
      <c r="E7" s="243"/>
      <c r="F7" s="244"/>
      <c r="G7" s="245"/>
      <c r="H7" s="246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9"/>
      <c r="W7" s="153"/>
    </row>
    <row r="8" spans="2:24" ht="12.75" customHeight="1" x14ac:dyDescent="0.2">
      <c r="B8" s="160" t="s">
        <v>691</v>
      </c>
      <c r="C8" s="161" t="s">
        <v>686</v>
      </c>
      <c r="D8" s="162" t="s">
        <v>307</v>
      </c>
      <c r="E8" s="163" t="s">
        <v>692</v>
      </c>
      <c r="F8" s="164" t="s">
        <v>693</v>
      </c>
      <c r="G8" s="165" t="s">
        <v>694</v>
      </c>
      <c r="H8" s="166" t="s">
        <v>692</v>
      </c>
      <c r="I8" s="167">
        <f t="shared" ref="I8:I39" si="1">K8+V8-J8</f>
        <v>6385328.2799999993</v>
      </c>
      <c r="J8" s="168"/>
      <c r="K8" s="167">
        <f t="shared" ref="K8:K39" si="2">M8+N8+O8+P8+Q8+R8+S8+T8+U8-L8</f>
        <v>6385328.2799999993</v>
      </c>
      <c r="L8" s="168"/>
      <c r="M8" s="168"/>
      <c r="N8" s="168"/>
      <c r="O8" s="168"/>
      <c r="P8" s="168"/>
      <c r="Q8" s="168"/>
      <c r="R8" s="168"/>
      <c r="S8" s="168">
        <v>1830185.03</v>
      </c>
      <c r="T8" s="168">
        <v>1994046.43</v>
      </c>
      <c r="U8" s="168">
        <v>2561096.8199999998</v>
      </c>
      <c r="V8" s="169"/>
      <c r="W8" s="170" t="s">
        <v>695</v>
      </c>
      <c r="X8" s="32" t="str">
        <f t="shared" ref="X8:X39" si="3">IF(D8="","000",D8)&amp;IF(E8="","000",E8)&amp;IF(F8="","0000",F8)&amp;IF(G8="","0000000000",G8)&amp;IF(H8="","000",H8)</f>
        <v>21100001020000000000000</v>
      </c>
    </row>
    <row r="9" spans="2:24" ht="12.75" customHeight="1" x14ac:dyDescent="0.2">
      <c r="B9" s="160" t="s">
        <v>691</v>
      </c>
      <c r="C9" s="171" t="s">
        <v>686</v>
      </c>
      <c r="D9" s="172" t="s">
        <v>307</v>
      </c>
      <c r="E9" s="173" t="s">
        <v>692</v>
      </c>
      <c r="F9" s="174" t="s">
        <v>696</v>
      </c>
      <c r="G9" s="175" t="s">
        <v>694</v>
      </c>
      <c r="H9" s="176" t="s">
        <v>692</v>
      </c>
      <c r="I9" s="53">
        <f t="shared" si="1"/>
        <v>62554951.569999993</v>
      </c>
      <c r="J9" s="61"/>
      <c r="K9" s="53">
        <f t="shared" si="2"/>
        <v>62554951.569999993</v>
      </c>
      <c r="L9" s="61"/>
      <c r="M9" s="61"/>
      <c r="N9" s="61"/>
      <c r="O9" s="61"/>
      <c r="P9" s="61"/>
      <c r="Q9" s="61"/>
      <c r="R9" s="61"/>
      <c r="S9" s="61">
        <v>43467408.399999999</v>
      </c>
      <c r="T9" s="61">
        <v>9431057.0800000001</v>
      </c>
      <c r="U9" s="61">
        <v>9656486.0899999999</v>
      </c>
      <c r="V9" s="62"/>
      <c r="W9" s="170" t="s">
        <v>697</v>
      </c>
      <c r="X9" s="32" t="str">
        <f t="shared" si="3"/>
        <v>21100001040000000000000</v>
      </c>
    </row>
    <row r="10" spans="2:24" ht="12.75" customHeight="1" x14ac:dyDescent="0.2">
      <c r="B10" s="160" t="s">
        <v>691</v>
      </c>
      <c r="C10" s="171" t="s">
        <v>686</v>
      </c>
      <c r="D10" s="172" t="s">
        <v>307</v>
      </c>
      <c r="E10" s="173" t="s">
        <v>692</v>
      </c>
      <c r="F10" s="174" t="s">
        <v>698</v>
      </c>
      <c r="G10" s="175" t="s">
        <v>694</v>
      </c>
      <c r="H10" s="176" t="s">
        <v>692</v>
      </c>
      <c r="I10" s="53">
        <f t="shared" si="1"/>
        <v>9616379.6300000008</v>
      </c>
      <c r="J10" s="61"/>
      <c r="K10" s="53">
        <f t="shared" si="2"/>
        <v>9616379.6300000008</v>
      </c>
      <c r="L10" s="61"/>
      <c r="M10" s="61"/>
      <c r="N10" s="61"/>
      <c r="O10" s="61"/>
      <c r="P10" s="61"/>
      <c r="Q10" s="61"/>
      <c r="R10" s="61"/>
      <c r="S10" s="61">
        <v>9616379.6300000008</v>
      </c>
      <c r="T10" s="61"/>
      <c r="U10" s="61"/>
      <c r="V10" s="62"/>
      <c r="W10" s="170" t="s">
        <v>699</v>
      </c>
      <c r="X10" s="32" t="str">
        <f t="shared" si="3"/>
        <v>21100001060000000000000</v>
      </c>
    </row>
    <row r="11" spans="2:24" ht="12.75" customHeight="1" x14ac:dyDescent="0.2">
      <c r="B11" s="160" t="s">
        <v>691</v>
      </c>
      <c r="C11" s="171" t="s">
        <v>686</v>
      </c>
      <c r="D11" s="172" t="s">
        <v>307</v>
      </c>
      <c r="E11" s="173" t="s">
        <v>692</v>
      </c>
      <c r="F11" s="174" t="s">
        <v>700</v>
      </c>
      <c r="G11" s="175" t="s">
        <v>694</v>
      </c>
      <c r="H11" s="176" t="s">
        <v>692</v>
      </c>
      <c r="I11" s="53">
        <f t="shared" si="1"/>
        <v>4953279.6900000004</v>
      </c>
      <c r="J11" s="61"/>
      <c r="K11" s="53">
        <f t="shared" si="2"/>
        <v>4953279.6900000004</v>
      </c>
      <c r="L11" s="61"/>
      <c r="M11" s="61"/>
      <c r="N11" s="61"/>
      <c r="O11" s="61"/>
      <c r="P11" s="61"/>
      <c r="Q11" s="61"/>
      <c r="R11" s="61"/>
      <c r="S11" s="61">
        <v>4953279.6900000004</v>
      </c>
      <c r="T11" s="61"/>
      <c r="U11" s="61"/>
      <c r="V11" s="62"/>
      <c r="W11" s="170" t="s">
        <v>701</v>
      </c>
      <c r="X11" s="32" t="str">
        <f t="shared" si="3"/>
        <v>21100001130000000000000</v>
      </c>
    </row>
    <row r="12" spans="2:24" ht="12.75" customHeight="1" x14ac:dyDescent="0.2">
      <c r="B12" s="160" t="s">
        <v>691</v>
      </c>
      <c r="C12" s="171" t="s">
        <v>686</v>
      </c>
      <c r="D12" s="172" t="s">
        <v>307</v>
      </c>
      <c r="E12" s="173" t="s">
        <v>692</v>
      </c>
      <c r="F12" s="174" t="s">
        <v>702</v>
      </c>
      <c r="G12" s="175" t="s">
        <v>694</v>
      </c>
      <c r="H12" s="176" t="s">
        <v>692</v>
      </c>
      <c r="I12" s="53">
        <f t="shared" si="1"/>
        <v>821884.71</v>
      </c>
      <c r="J12" s="61"/>
      <c r="K12" s="53">
        <f t="shared" si="2"/>
        <v>821884.71</v>
      </c>
      <c r="L12" s="61"/>
      <c r="M12" s="61"/>
      <c r="N12" s="61"/>
      <c r="O12" s="61"/>
      <c r="P12" s="61"/>
      <c r="Q12" s="61"/>
      <c r="R12" s="61"/>
      <c r="S12" s="61"/>
      <c r="T12" s="61">
        <v>459317.74</v>
      </c>
      <c r="U12" s="61">
        <v>362566.97</v>
      </c>
      <c r="V12" s="62"/>
      <c r="W12" s="170" t="s">
        <v>703</v>
      </c>
      <c r="X12" s="32" t="str">
        <f t="shared" si="3"/>
        <v>21100002030000000000000</v>
      </c>
    </row>
    <row r="13" spans="2:24" ht="12.75" customHeight="1" x14ac:dyDescent="0.2">
      <c r="B13" s="160" t="s">
        <v>691</v>
      </c>
      <c r="C13" s="171" t="s">
        <v>686</v>
      </c>
      <c r="D13" s="172" t="s">
        <v>307</v>
      </c>
      <c r="E13" s="173" t="s">
        <v>692</v>
      </c>
      <c r="F13" s="174" t="s">
        <v>704</v>
      </c>
      <c r="G13" s="175" t="s">
        <v>694</v>
      </c>
      <c r="H13" s="176" t="s">
        <v>692</v>
      </c>
      <c r="I13" s="53">
        <f t="shared" si="1"/>
        <v>3170503.73</v>
      </c>
      <c r="J13" s="61"/>
      <c r="K13" s="53">
        <f t="shared" si="2"/>
        <v>3170503.73</v>
      </c>
      <c r="L13" s="61"/>
      <c r="M13" s="61"/>
      <c r="N13" s="61"/>
      <c r="O13" s="61"/>
      <c r="P13" s="61"/>
      <c r="Q13" s="61"/>
      <c r="R13" s="61"/>
      <c r="S13" s="61">
        <v>3170503.73</v>
      </c>
      <c r="T13" s="61"/>
      <c r="U13" s="61"/>
      <c r="V13" s="62"/>
      <c r="W13" s="170" t="s">
        <v>705</v>
      </c>
      <c r="X13" s="32" t="str">
        <f t="shared" si="3"/>
        <v>21100003100000000000000</v>
      </c>
    </row>
    <row r="14" spans="2:24" ht="12.75" customHeight="1" x14ac:dyDescent="0.2">
      <c r="B14" s="160" t="s">
        <v>691</v>
      </c>
      <c r="C14" s="171" t="s">
        <v>686</v>
      </c>
      <c r="D14" s="172" t="s">
        <v>307</v>
      </c>
      <c r="E14" s="173" t="s">
        <v>692</v>
      </c>
      <c r="F14" s="174" t="s">
        <v>164</v>
      </c>
      <c r="G14" s="175" t="s">
        <v>694</v>
      </c>
      <c r="H14" s="176" t="s">
        <v>692</v>
      </c>
      <c r="I14" s="53">
        <f t="shared" si="1"/>
        <v>16267345.75</v>
      </c>
      <c r="J14" s="61"/>
      <c r="K14" s="53">
        <f t="shared" si="2"/>
        <v>16267345.75</v>
      </c>
      <c r="L14" s="61"/>
      <c r="M14" s="61"/>
      <c r="N14" s="61"/>
      <c r="O14" s="61"/>
      <c r="P14" s="61"/>
      <c r="Q14" s="61"/>
      <c r="R14" s="61"/>
      <c r="S14" s="61">
        <v>16267345.75</v>
      </c>
      <c r="T14" s="61"/>
      <c r="U14" s="61"/>
      <c r="V14" s="62"/>
      <c r="W14" s="170" t="s">
        <v>706</v>
      </c>
      <c r="X14" s="32" t="str">
        <f t="shared" si="3"/>
        <v>21100007090000000000000</v>
      </c>
    </row>
    <row r="15" spans="2:24" ht="12.75" customHeight="1" x14ac:dyDescent="0.2">
      <c r="B15" s="160" t="s">
        <v>691</v>
      </c>
      <c r="C15" s="171" t="s">
        <v>686</v>
      </c>
      <c r="D15" s="172" t="s">
        <v>307</v>
      </c>
      <c r="E15" s="173" t="s">
        <v>692</v>
      </c>
      <c r="F15" s="174" t="s">
        <v>177</v>
      </c>
      <c r="G15" s="175" t="s">
        <v>694</v>
      </c>
      <c r="H15" s="176" t="s">
        <v>692</v>
      </c>
      <c r="I15" s="53">
        <f t="shared" si="1"/>
        <v>15245102.140000001</v>
      </c>
      <c r="J15" s="61"/>
      <c r="K15" s="53">
        <f t="shared" si="2"/>
        <v>15245102.140000001</v>
      </c>
      <c r="L15" s="61"/>
      <c r="M15" s="61"/>
      <c r="N15" s="61"/>
      <c r="O15" s="61"/>
      <c r="P15" s="61"/>
      <c r="Q15" s="61"/>
      <c r="R15" s="61"/>
      <c r="S15" s="61">
        <v>15245102.140000001</v>
      </c>
      <c r="T15" s="61"/>
      <c r="U15" s="61"/>
      <c r="V15" s="62"/>
      <c r="W15" s="170" t="s">
        <v>707</v>
      </c>
      <c r="X15" s="32" t="str">
        <f t="shared" si="3"/>
        <v>21100008040000000000000</v>
      </c>
    </row>
    <row r="16" spans="2:24" ht="21.4" customHeight="1" x14ac:dyDescent="0.2">
      <c r="B16" s="160" t="s">
        <v>708</v>
      </c>
      <c r="C16" s="171" t="s">
        <v>686</v>
      </c>
      <c r="D16" s="172" t="s">
        <v>311</v>
      </c>
      <c r="E16" s="173" t="s">
        <v>692</v>
      </c>
      <c r="F16" s="174" t="s">
        <v>693</v>
      </c>
      <c r="G16" s="175" t="s">
        <v>694</v>
      </c>
      <c r="H16" s="176" t="s">
        <v>692</v>
      </c>
      <c r="I16" s="53">
        <f t="shared" si="1"/>
        <v>441038.70999999996</v>
      </c>
      <c r="J16" s="61"/>
      <c r="K16" s="53">
        <f t="shared" si="2"/>
        <v>441038.70999999996</v>
      </c>
      <c r="L16" s="61"/>
      <c r="M16" s="61"/>
      <c r="N16" s="61"/>
      <c r="O16" s="61"/>
      <c r="P16" s="61"/>
      <c r="Q16" s="61"/>
      <c r="R16" s="61"/>
      <c r="S16" s="61">
        <v>229038.71</v>
      </c>
      <c r="T16" s="61">
        <v>80200</v>
      </c>
      <c r="U16" s="61">
        <v>131800</v>
      </c>
      <c r="V16" s="62"/>
      <c r="W16" s="170" t="s">
        <v>695</v>
      </c>
      <c r="X16" s="32" t="str">
        <f t="shared" si="3"/>
        <v>21200001020000000000000</v>
      </c>
    </row>
    <row r="17" spans="2:24" ht="21.4" customHeight="1" x14ac:dyDescent="0.2">
      <c r="B17" s="160" t="s">
        <v>708</v>
      </c>
      <c r="C17" s="171" t="s">
        <v>686</v>
      </c>
      <c r="D17" s="172" t="s">
        <v>311</v>
      </c>
      <c r="E17" s="173" t="s">
        <v>692</v>
      </c>
      <c r="F17" s="174" t="s">
        <v>696</v>
      </c>
      <c r="G17" s="175" t="s">
        <v>694</v>
      </c>
      <c r="H17" s="176" t="s">
        <v>692</v>
      </c>
      <c r="I17" s="53">
        <f t="shared" si="1"/>
        <v>2198794.62</v>
      </c>
      <c r="J17" s="61"/>
      <c r="K17" s="53">
        <f t="shared" si="2"/>
        <v>2198794.62</v>
      </c>
      <c r="L17" s="61"/>
      <c r="M17" s="61"/>
      <c r="N17" s="61"/>
      <c r="O17" s="61"/>
      <c r="P17" s="61"/>
      <c r="Q17" s="61"/>
      <c r="R17" s="61"/>
      <c r="S17" s="61">
        <v>1582194.62</v>
      </c>
      <c r="T17" s="61">
        <v>401000</v>
      </c>
      <c r="U17" s="61">
        <v>215600</v>
      </c>
      <c r="V17" s="62"/>
      <c r="W17" s="170" t="s">
        <v>697</v>
      </c>
      <c r="X17" s="32" t="str">
        <f t="shared" si="3"/>
        <v>21200001040000000000000</v>
      </c>
    </row>
    <row r="18" spans="2:24" ht="21.4" customHeight="1" x14ac:dyDescent="0.2">
      <c r="B18" s="160" t="s">
        <v>708</v>
      </c>
      <c r="C18" s="171" t="s">
        <v>686</v>
      </c>
      <c r="D18" s="172" t="s">
        <v>311</v>
      </c>
      <c r="E18" s="173" t="s">
        <v>692</v>
      </c>
      <c r="F18" s="174" t="s">
        <v>698</v>
      </c>
      <c r="G18" s="175" t="s">
        <v>694</v>
      </c>
      <c r="H18" s="176" t="s">
        <v>692</v>
      </c>
      <c r="I18" s="53">
        <f t="shared" si="1"/>
        <v>400000</v>
      </c>
      <c r="J18" s="61"/>
      <c r="K18" s="53">
        <f t="shared" si="2"/>
        <v>400000</v>
      </c>
      <c r="L18" s="61"/>
      <c r="M18" s="61"/>
      <c r="N18" s="61"/>
      <c r="O18" s="61"/>
      <c r="P18" s="61"/>
      <c r="Q18" s="61"/>
      <c r="R18" s="61"/>
      <c r="S18" s="61">
        <v>400000</v>
      </c>
      <c r="T18" s="61"/>
      <c r="U18" s="61"/>
      <c r="V18" s="62"/>
      <c r="W18" s="170" t="s">
        <v>699</v>
      </c>
      <c r="X18" s="32" t="str">
        <f t="shared" si="3"/>
        <v>21200001060000000000000</v>
      </c>
    </row>
    <row r="19" spans="2:24" ht="21.4" customHeight="1" x14ac:dyDescent="0.2">
      <c r="B19" s="160" t="s">
        <v>708</v>
      </c>
      <c r="C19" s="171" t="s">
        <v>686</v>
      </c>
      <c r="D19" s="172" t="s">
        <v>311</v>
      </c>
      <c r="E19" s="173" t="s">
        <v>692</v>
      </c>
      <c r="F19" s="174" t="s">
        <v>700</v>
      </c>
      <c r="G19" s="175" t="s">
        <v>694</v>
      </c>
      <c r="H19" s="176" t="s">
        <v>692</v>
      </c>
      <c r="I19" s="53">
        <f t="shared" si="1"/>
        <v>80000</v>
      </c>
      <c r="J19" s="61"/>
      <c r="K19" s="53">
        <f t="shared" si="2"/>
        <v>80000</v>
      </c>
      <c r="L19" s="61"/>
      <c r="M19" s="61"/>
      <c r="N19" s="61"/>
      <c r="O19" s="61"/>
      <c r="P19" s="61"/>
      <c r="Q19" s="61"/>
      <c r="R19" s="61"/>
      <c r="S19" s="61">
        <v>80000</v>
      </c>
      <c r="T19" s="61"/>
      <c r="U19" s="61"/>
      <c r="V19" s="62"/>
      <c r="W19" s="170" t="s">
        <v>701</v>
      </c>
      <c r="X19" s="32" t="str">
        <f t="shared" si="3"/>
        <v>21200001130000000000000</v>
      </c>
    </row>
    <row r="20" spans="2:24" ht="21.4" customHeight="1" x14ac:dyDescent="0.2">
      <c r="B20" s="160" t="s">
        <v>708</v>
      </c>
      <c r="C20" s="171" t="s">
        <v>686</v>
      </c>
      <c r="D20" s="172" t="s">
        <v>311</v>
      </c>
      <c r="E20" s="173" t="s">
        <v>692</v>
      </c>
      <c r="F20" s="174" t="s">
        <v>164</v>
      </c>
      <c r="G20" s="175" t="s">
        <v>694</v>
      </c>
      <c r="H20" s="176" t="s">
        <v>692</v>
      </c>
      <c r="I20" s="53">
        <f t="shared" si="1"/>
        <v>230710.38</v>
      </c>
      <c r="J20" s="61"/>
      <c r="K20" s="53">
        <f t="shared" si="2"/>
        <v>230710.38</v>
      </c>
      <c r="L20" s="61"/>
      <c r="M20" s="61"/>
      <c r="N20" s="61"/>
      <c r="O20" s="61"/>
      <c r="P20" s="61"/>
      <c r="Q20" s="61"/>
      <c r="R20" s="61"/>
      <c r="S20" s="61">
        <v>230710.38</v>
      </c>
      <c r="T20" s="61"/>
      <c r="U20" s="61"/>
      <c r="V20" s="62"/>
      <c r="W20" s="170" t="s">
        <v>706</v>
      </c>
      <c r="X20" s="32" t="str">
        <f t="shared" si="3"/>
        <v>21200007090000000000000</v>
      </c>
    </row>
    <row r="21" spans="2:24" ht="21.4" customHeight="1" x14ac:dyDescent="0.2">
      <c r="B21" s="160" t="s">
        <v>708</v>
      </c>
      <c r="C21" s="171" t="s">
        <v>686</v>
      </c>
      <c r="D21" s="172" t="s">
        <v>311</v>
      </c>
      <c r="E21" s="173" t="s">
        <v>692</v>
      </c>
      <c r="F21" s="174" t="s">
        <v>177</v>
      </c>
      <c r="G21" s="175" t="s">
        <v>694</v>
      </c>
      <c r="H21" s="176" t="s">
        <v>692</v>
      </c>
      <c r="I21" s="53">
        <f t="shared" si="1"/>
        <v>120000</v>
      </c>
      <c r="J21" s="61"/>
      <c r="K21" s="53">
        <f t="shared" si="2"/>
        <v>120000</v>
      </c>
      <c r="L21" s="61"/>
      <c r="M21" s="61"/>
      <c r="N21" s="61"/>
      <c r="O21" s="61"/>
      <c r="P21" s="61"/>
      <c r="Q21" s="61"/>
      <c r="R21" s="61"/>
      <c r="S21" s="61">
        <v>120000</v>
      </c>
      <c r="T21" s="61"/>
      <c r="U21" s="61"/>
      <c r="V21" s="62"/>
      <c r="W21" s="170" t="s">
        <v>707</v>
      </c>
      <c r="X21" s="32" t="str">
        <f t="shared" si="3"/>
        <v>21200008040000000000000</v>
      </c>
    </row>
    <row r="22" spans="2:24" ht="12.75" customHeight="1" x14ac:dyDescent="0.2">
      <c r="B22" s="160" t="s">
        <v>709</v>
      </c>
      <c r="C22" s="171" t="s">
        <v>686</v>
      </c>
      <c r="D22" s="172" t="s">
        <v>314</v>
      </c>
      <c r="E22" s="173" t="s">
        <v>692</v>
      </c>
      <c r="F22" s="174" t="s">
        <v>693</v>
      </c>
      <c r="G22" s="175" t="s">
        <v>694</v>
      </c>
      <c r="H22" s="176" t="s">
        <v>692</v>
      </c>
      <c r="I22" s="53">
        <f t="shared" si="1"/>
        <v>1913524.9100000001</v>
      </c>
      <c r="J22" s="61"/>
      <c r="K22" s="53">
        <f t="shared" si="2"/>
        <v>1913524.9100000001</v>
      </c>
      <c r="L22" s="61"/>
      <c r="M22" s="61"/>
      <c r="N22" s="61"/>
      <c r="O22" s="61"/>
      <c r="P22" s="61"/>
      <c r="Q22" s="61"/>
      <c r="R22" s="61"/>
      <c r="S22" s="61">
        <v>551509.99</v>
      </c>
      <c r="T22" s="61">
        <v>598577.24</v>
      </c>
      <c r="U22" s="61">
        <v>763437.68</v>
      </c>
      <c r="V22" s="62"/>
      <c r="W22" s="170" t="s">
        <v>695</v>
      </c>
      <c r="X22" s="32" t="str">
        <f t="shared" si="3"/>
        <v>21300001020000000000000</v>
      </c>
    </row>
    <row r="23" spans="2:24" ht="12.75" customHeight="1" x14ac:dyDescent="0.2">
      <c r="B23" s="160" t="s">
        <v>709</v>
      </c>
      <c r="C23" s="171" t="s">
        <v>686</v>
      </c>
      <c r="D23" s="172" t="s">
        <v>314</v>
      </c>
      <c r="E23" s="173" t="s">
        <v>692</v>
      </c>
      <c r="F23" s="174" t="s">
        <v>696</v>
      </c>
      <c r="G23" s="175" t="s">
        <v>694</v>
      </c>
      <c r="H23" s="176" t="s">
        <v>692</v>
      </c>
      <c r="I23" s="53">
        <f t="shared" si="1"/>
        <v>18721113.380000003</v>
      </c>
      <c r="J23" s="61"/>
      <c r="K23" s="53">
        <f t="shared" si="2"/>
        <v>18721113.380000003</v>
      </c>
      <c r="L23" s="61"/>
      <c r="M23" s="61"/>
      <c r="N23" s="61"/>
      <c r="O23" s="61"/>
      <c r="P23" s="61"/>
      <c r="Q23" s="61"/>
      <c r="R23" s="61"/>
      <c r="S23" s="61">
        <v>13046257.960000001</v>
      </c>
      <c r="T23" s="61">
        <v>2830515.74</v>
      </c>
      <c r="U23" s="61">
        <v>2844339.68</v>
      </c>
      <c r="V23" s="62"/>
      <c r="W23" s="170" t="s">
        <v>697</v>
      </c>
      <c r="X23" s="32" t="str">
        <f t="shared" si="3"/>
        <v>21300001040000000000000</v>
      </c>
    </row>
    <row r="24" spans="2:24" ht="12.75" customHeight="1" x14ac:dyDescent="0.2">
      <c r="B24" s="160" t="s">
        <v>709</v>
      </c>
      <c r="C24" s="171" t="s">
        <v>686</v>
      </c>
      <c r="D24" s="172" t="s">
        <v>314</v>
      </c>
      <c r="E24" s="173" t="s">
        <v>692</v>
      </c>
      <c r="F24" s="174" t="s">
        <v>698</v>
      </c>
      <c r="G24" s="175" t="s">
        <v>694</v>
      </c>
      <c r="H24" s="176" t="s">
        <v>692</v>
      </c>
      <c r="I24" s="53">
        <f t="shared" si="1"/>
        <v>2871512.72</v>
      </c>
      <c r="J24" s="61"/>
      <c r="K24" s="53">
        <f t="shared" si="2"/>
        <v>2871512.72</v>
      </c>
      <c r="L24" s="61"/>
      <c r="M24" s="61"/>
      <c r="N24" s="61"/>
      <c r="O24" s="61"/>
      <c r="P24" s="61"/>
      <c r="Q24" s="61"/>
      <c r="R24" s="61"/>
      <c r="S24" s="61">
        <v>2871512.72</v>
      </c>
      <c r="T24" s="61"/>
      <c r="U24" s="61"/>
      <c r="V24" s="62"/>
      <c r="W24" s="170" t="s">
        <v>699</v>
      </c>
      <c r="X24" s="32" t="str">
        <f t="shared" si="3"/>
        <v>21300001060000000000000</v>
      </c>
    </row>
    <row r="25" spans="2:24" ht="12.75" customHeight="1" x14ac:dyDescent="0.2">
      <c r="B25" s="160" t="s">
        <v>709</v>
      </c>
      <c r="C25" s="171" t="s">
        <v>686</v>
      </c>
      <c r="D25" s="172" t="s">
        <v>314</v>
      </c>
      <c r="E25" s="173" t="s">
        <v>692</v>
      </c>
      <c r="F25" s="174" t="s">
        <v>700</v>
      </c>
      <c r="G25" s="175" t="s">
        <v>694</v>
      </c>
      <c r="H25" s="176" t="s">
        <v>692</v>
      </c>
      <c r="I25" s="53">
        <f t="shared" si="1"/>
        <v>1545893.91</v>
      </c>
      <c r="J25" s="61"/>
      <c r="K25" s="53">
        <f t="shared" si="2"/>
        <v>1545893.91</v>
      </c>
      <c r="L25" s="61"/>
      <c r="M25" s="61"/>
      <c r="N25" s="61"/>
      <c r="O25" s="61"/>
      <c r="P25" s="61"/>
      <c r="Q25" s="61"/>
      <c r="R25" s="61"/>
      <c r="S25" s="61">
        <v>1545893.91</v>
      </c>
      <c r="T25" s="61"/>
      <c r="U25" s="61"/>
      <c r="V25" s="62"/>
      <c r="W25" s="170" t="s">
        <v>701</v>
      </c>
      <c r="X25" s="32" t="str">
        <f t="shared" si="3"/>
        <v>21300001130000000000000</v>
      </c>
    </row>
    <row r="26" spans="2:24" ht="12.75" customHeight="1" x14ac:dyDescent="0.2">
      <c r="B26" s="160" t="s">
        <v>709</v>
      </c>
      <c r="C26" s="171" t="s">
        <v>686</v>
      </c>
      <c r="D26" s="172" t="s">
        <v>314</v>
      </c>
      <c r="E26" s="173" t="s">
        <v>692</v>
      </c>
      <c r="F26" s="174" t="s">
        <v>702</v>
      </c>
      <c r="G26" s="175" t="s">
        <v>694</v>
      </c>
      <c r="H26" s="176" t="s">
        <v>692</v>
      </c>
      <c r="I26" s="53">
        <f t="shared" si="1"/>
        <v>244885.86</v>
      </c>
      <c r="J26" s="61"/>
      <c r="K26" s="53">
        <f t="shared" si="2"/>
        <v>244885.86</v>
      </c>
      <c r="L26" s="61"/>
      <c r="M26" s="61"/>
      <c r="N26" s="61"/>
      <c r="O26" s="61"/>
      <c r="P26" s="61"/>
      <c r="Q26" s="61"/>
      <c r="R26" s="61"/>
      <c r="S26" s="61"/>
      <c r="T26" s="61">
        <v>139154.6</v>
      </c>
      <c r="U26" s="61">
        <v>105731.26</v>
      </c>
      <c r="V26" s="62"/>
      <c r="W26" s="170" t="s">
        <v>703</v>
      </c>
      <c r="X26" s="32" t="str">
        <f t="shared" si="3"/>
        <v>21300002030000000000000</v>
      </c>
    </row>
    <row r="27" spans="2:24" ht="12.75" customHeight="1" x14ac:dyDescent="0.2">
      <c r="B27" s="160" t="s">
        <v>709</v>
      </c>
      <c r="C27" s="171" t="s">
        <v>686</v>
      </c>
      <c r="D27" s="172" t="s">
        <v>314</v>
      </c>
      <c r="E27" s="173" t="s">
        <v>692</v>
      </c>
      <c r="F27" s="174" t="s">
        <v>704</v>
      </c>
      <c r="G27" s="175" t="s">
        <v>694</v>
      </c>
      <c r="H27" s="176" t="s">
        <v>692</v>
      </c>
      <c r="I27" s="53">
        <f t="shared" si="1"/>
        <v>957468.21</v>
      </c>
      <c r="J27" s="61"/>
      <c r="K27" s="53">
        <f t="shared" si="2"/>
        <v>957468.21</v>
      </c>
      <c r="L27" s="61"/>
      <c r="M27" s="61"/>
      <c r="N27" s="61"/>
      <c r="O27" s="61"/>
      <c r="P27" s="61"/>
      <c r="Q27" s="61"/>
      <c r="R27" s="61"/>
      <c r="S27" s="61">
        <v>957468.21</v>
      </c>
      <c r="T27" s="61"/>
      <c r="U27" s="61"/>
      <c r="V27" s="62"/>
      <c r="W27" s="170" t="s">
        <v>705</v>
      </c>
      <c r="X27" s="32" t="str">
        <f t="shared" si="3"/>
        <v>21300003100000000000000</v>
      </c>
    </row>
    <row r="28" spans="2:24" ht="12.75" customHeight="1" x14ac:dyDescent="0.2">
      <c r="B28" s="160" t="s">
        <v>709</v>
      </c>
      <c r="C28" s="171" t="s">
        <v>686</v>
      </c>
      <c r="D28" s="172" t="s">
        <v>314</v>
      </c>
      <c r="E28" s="173" t="s">
        <v>692</v>
      </c>
      <c r="F28" s="174" t="s">
        <v>164</v>
      </c>
      <c r="G28" s="175" t="s">
        <v>694</v>
      </c>
      <c r="H28" s="176" t="s">
        <v>692</v>
      </c>
      <c r="I28" s="53">
        <f t="shared" si="1"/>
        <v>4913017.24</v>
      </c>
      <c r="J28" s="61"/>
      <c r="K28" s="53">
        <f t="shared" si="2"/>
        <v>4913017.24</v>
      </c>
      <c r="L28" s="61"/>
      <c r="M28" s="61"/>
      <c r="N28" s="61"/>
      <c r="O28" s="61"/>
      <c r="P28" s="61"/>
      <c r="Q28" s="61"/>
      <c r="R28" s="61"/>
      <c r="S28" s="61">
        <v>4913017.24</v>
      </c>
      <c r="T28" s="61"/>
      <c r="U28" s="61"/>
      <c r="V28" s="62"/>
      <c r="W28" s="170" t="s">
        <v>706</v>
      </c>
      <c r="X28" s="32" t="str">
        <f t="shared" si="3"/>
        <v>21300007090000000000000</v>
      </c>
    </row>
    <row r="29" spans="2:24" ht="12.75" customHeight="1" x14ac:dyDescent="0.2">
      <c r="B29" s="160" t="s">
        <v>709</v>
      </c>
      <c r="C29" s="171" t="s">
        <v>686</v>
      </c>
      <c r="D29" s="172" t="s">
        <v>314</v>
      </c>
      <c r="E29" s="173" t="s">
        <v>692</v>
      </c>
      <c r="F29" s="174" t="s">
        <v>177</v>
      </c>
      <c r="G29" s="175" t="s">
        <v>694</v>
      </c>
      <c r="H29" s="176" t="s">
        <v>692</v>
      </c>
      <c r="I29" s="53">
        <f t="shared" si="1"/>
        <v>4569289.72</v>
      </c>
      <c r="J29" s="61"/>
      <c r="K29" s="53">
        <f t="shared" si="2"/>
        <v>4569289.72</v>
      </c>
      <c r="L29" s="61"/>
      <c r="M29" s="61"/>
      <c r="N29" s="61"/>
      <c r="O29" s="61"/>
      <c r="P29" s="61"/>
      <c r="Q29" s="61"/>
      <c r="R29" s="61"/>
      <c r="S29" s="61">
        <v>4569289.72</v>
      </c>
      <c r="T29" s="61"/>
      <c r="U29" s="61"/>
      <c r="V29" s="62"/>
      <c r="W29" s="170" t="s">
        <v>707</v>
      </c>
      <c r="X29" s="32" t="str">
        <f t="shared" si="3"/>
        <v>21300008040000000000000</v>
      </c>
    </row>
    <row r="30" spans="2:24" ht="12.75" customHeight="1" x14ac:dyDescent="0.2">
      <c r="B30" s="160" t="s">
        <v>710</v>
      </c>
      <c r="C30" s="171" t="s">
        <v>686</v>
      </c>
      <c r="D30" s="172" t="s">
        <v>323</v>
      </c>
      <c r="E30" s="173" t="s">
        <v>692</v>
      </c>
      <c r="F30" s="174" t="s">
        <v>696</v>
      </c>
      <c r="G30" s="175" t="s">
        <v>694</v>
      </c>
      <c r="H30" s="176" t="s">
        <v>692</v>
      </c>
      <c r="I30" s="53">
        <f t="shared" si="1"/>
        <v>1533583.1199999999</v>
      </c>
      <c r="J30" s="61"/>
      <c r="K30" s="53">
        <f t="shared" si="2"/>
        <v>1533583.1199999999</v>
      </c>
      <c r="L30" s="61"/>
      <c r="M30" s="61"/>
      <c r="N30" s="61"/>
      <c r="O30" s="61"/>
      <c r="P30" s="61"/>
      <c r="Q30" s="61"/>
      <c r="R30" s="61"/>
      <c r="S30" s="61">
        <v>1131717.6399999999</v>
      </c>
      <c r="T30" s="61">
        <v>222147.05</v>
      </c>
      <c r="U30" s="61">
        <v>179718.43</v>
      </c>
      <c r="V30" s="62"/>
      <c r="W30" s="170" t="s">
        <v>697</v>
      </c>
      <c r="X30" s="32" t="str">
        <f t="shared" si="3"/>
        <v>22100001040000000000000</v>
      </c>
    </row>
    <row r="31" spans="2:24" ht="12.75" customHeight="1" x14ac:dyDescent="0.2">
      <c r="B31" s="160" t="s">
        <v>710</v>
      </c>
      <c r="C31" s="171" t="s">
        <v>686</v>
      </c>
      <c r="D31" s="172" t="s">
        <v>323</v>
      </c>
      <c r="E31" s="173" t="s">
        <v>692</v>
      </c>
      <c r="F31" s="174" t="s">
        <v>698</v>
      </c>
      <c r="G31" s="175" t="s">
        <v>694</v>
      </c>
      <c r="H31" s="176" t="s">
        <v>692</v>
      </c>
      <c r="I31" s="53">
        <f t="shared" si="1"/>
        <v>113404.25</v>
      </c>
      <c r="J31" s="61"/>
      <c r="K31" s="53">
        <f t="shared" si="2"/>
        <v>113404.25</v>
      </c>
      <c r="L31" s="61"/>
      <c r="M31" s="61"/>
      <c r="N31" s="61"/>
      <c r="O31" s="61"/>
      <c r="P31" s="61"/>
      <c r="Q31" s="61"/>
      <c r="R31" s="61"/>
      <c r="S31" s="61">
        <v>113404.25</v>
      </c>
      <c r="T31" s="61"/>
      <c r="U31" s="61"/>
      <c r="V31" s="62"/>
      <c r="W31" s="170" t="s">
        <v>699</v>
      </c>
      <c r="X31" s="32" t="str">
        <f t="shared" si="3"/>
        <v>22100001060000000000000</v>
      </c>
    </row>
    <row r="32" spans="2:24" ht="12.75" customHeight="1" x14ac:dyDescent="0.2">
      <c r="B32" s="160" t="s">
        <v>710</v>
      </c>
      <c r="C32" s="171" t="s">
        <v>686</v>
      </c>
      <c r="D32" s="172" t="s">
        <v>323</v>
      </c>
      <c r="E32" s="173" t="s">
        <v>692</v>
      </c>
      <c r="F32" s="174" t="s">
        <v>700</v>
      </c>
      <c r="G32" s="175" t="s">
        <v>694</v>
      </c>
      <c r="H32" s="176" t="s">
        <v>692</v>
      </c>
      <c r="I32" s="53">
        <f t="shared" si="1"/>
        <v>118984</v>
      </c>
      <c r="J32" s="61"/>
      <c r="K32" s="53">
        <f t="shared" si="2"/>
        <v>118984</v>
      </c>
      <c r="L32" s="61"/>
      <c r="M32" s="61"/>
      <c r="N32" s="61"/>
      <c r="O32" s="61"/>
      <c r="P32" s="61"/>
      <c r="Q32" s="61"/>
      <c r="R32" s="61"/>
      <c r="S32" s="61">
        <v>118984</v>
      </c>
      <c r="T32" s="61"/>
      <c r="U32" s="61"/>
      <c r="V32" s="62"/>
      <c r="W32" s="170" t="s">
        <v>701</v>
      </c>
      <c r="X32" s="32" t="str">
        <f t="shared" si="3"/>
        <v>22100001130000000000000</v>
      </c>
    </row>
    <row r="33" spans="2:24" ht="12.75" customHeight="1" x14ac:dyDescent="0.2">
      <c r="B33" s="160" t="s">
        <v>710</v>
      </c>
      <c r="C33" s="171" t="s">
        <v>686</v>
      </c>
      <c r="D33" s="172" t="s">
        <v>323</v>
      </c>
      <c r="E33" s="173" t="s">
        <v>692</v>
      </c>
      <c r="F33" s="174" t="s">
        <v>702</v>
      </c>
      <c r="G33" s="175" t="s">
        <v>694</v>
      </c>
      <c r="H33" s="176" t="s">
        <v>692</v>
      </c>
      <c r="I33" s="53">
        <f t="shared" si="1"/>
        <v>18857.370000000003</v>
      </c>
      <c r="J33" s="61"/>
      <c r="K33" s="53">
        <f t="shared" si="2"/>
        <v>18857.370000000003</v>
      </c>
      <c r="L33" s="61"/>
      <c r="M33" s="61"/>
      <c r="N33" s="61"/>
      <c r="O33" s="61"/>
      <c r="P33" s="61"/>
      <c r="Q33" s="61"/>
      <c r="R33" s="61"/>
      <c r="S33" s="61"/>
      <c r="T33" s="61">
        <v>8880</v>
      </c>
      <c r="U33" s="61">
        <v>9977.3700000000008</v>
      </c>
      <c r="V33" s="62"/>
      <c r="W33" s="170" t="s">
        <v>703</v>
      </c>
      <c r="X33" s="32" t="str">
        <f t="shared" si="3"/>
        <v>22100002030000000000000</v>
      </c>
    </row>
    <row r="34" spans="2:24" ht="12.75" customHeight="1" x14ac:dyDescent="0.2">
      <c r="B34" s="160" t="s">
        <v>710</v>
      </c>
      <c r="C34" s="171" t="s">
        <v>686</v>
      </c>
      <c r="D34" s="172" t="s">
        <v>323</v>
      </c>
      <c r="E34" s="173" t="s">
        <v>692</v>
      </c>
      <c r="F34" s="174" t="s">
        <v>711</v>
      </c>
      <c r="G34" s="175" t="s">
        <v>694</v>
      </c>
      <c r="H34" s="176" t="s">
        <v>692</v>
      </c>
      <c r="I34" s="53">
        <f t="shared" si="1"/>
        <v>40831.550000000003</v>
      </c>
      <c r="J34" s="61"/>
      <c r="K34" s="53">
        <f t="shared" si="2"/>
        <v>40831.550000000003</v>
      </c>
      <c r="L34" s="61"/>
      <c r="M34" s="61"/>
      <c r="N34" s="61"/>
      <c r="O34" s="61"/>
      <c r="P34" s="61"/>
      <c r="Q34" s="61"/>
      <c r="R34" s="61"/>
      <c r="S34" s="61">
        <v>27631.55</v>
      </c>
      <c r="T34" s="61">
        <v>13200</v>
      </c>
      <c r="U34" s="61"/>
      <c r="V34" s="62"/>
      <c r="W34" s="170" t="s">
        <v>712</v>
      </c>
      <c r="X34" s="32" t="str">
        <f t="shared" si="3"/>
        <v>22100003090000000000000</v>
      </c>
    </row>
    <row r="35" spans="2:24" ht="12.75" customHeight="1" x14ac:dyDescent="0.2">
      <c r="B35" s="160" t="s">
        <v>710</v>
      </c>
      <c r="C35" s="171" t="s">
        <v>686</v>
      </c>
      <c r="D35" s="172" t="s">
        <v>323</v>
      </c>
      <c r="E35" s="173" t="s">
        <v>692</v>
      </c>
      <c r="F35" s="174" t="s">
        <v>106</v>
      </c>
      <c r="G35" s="175" t="s">
        <v>694</v>
      </c>
      <c r="H35" s="176" t="s">
        <v>692</v>
      </c>
      <c r="I35" s="53">
        <f t="shared" si="1"/>
        <v>26980</v>
      </c>
      <c r="J35" s="61"/>
      <c r="K35" s="53">
        <f t="shared" si="2"/>
        <v>26980</v>
      </c>
      <c r="L35" s="61"/>
      <c r="M35" s="61"/>
      <c r="N35" s="61"/>
      <c r="O35" s="61"/>
      <c r="P35" s="61"/>
      <c r="Q35" s="61"/>
      <c r="R35" s="61"/>
      <c r="S35" s="61"/>
      <c r="T35" s="61">
        <v>26980</v>
      </c>
      <c r="U35" s="61"/>
      <c r="V35" s="62"/>
      <c r="W35" s="170" t="s">
        <v>713</v>
      </c>
      <c r="X35" s="32" t="str">
        <f t="shared" si="3"/>
        <v>22100005030000000000000</v>
      </c>
    </row>
    <row r="36" spans="2:24" ht="12.75" customHeight="1" x14ac:dyDescent="0.2">
      <c r="B36" s="160" t="s">
        <v>710</v>
      </c>
      <c r="C36" s="171" t="s">
        <v>686</v>
      </c>
      <c r="D36" s="172" t="s">
        <v>323</v>
      </c>
      <c r="E36" s="173" t="s">
        <v>692</v>
      </c>
      <c r="F36" s="174" t="s">
        <v>164</v>
      </c>
      <c r="G36" s="175" t="s">
        <v>694</v>
      </c>
      <c r="H36" s="176" t="s">
        <v>692</v>
      </c>
      <c r="I36" s="53">
        <f t="shared" si="1"/>
        <v>175336.1</v>
      </c>
      <c r="J36" s="61"/>
      <c r="K36" s="53">
        <f t="shared" si="2"/>
        <v>175336.1</v>
      </c>
      <c r="L36" s="61"/>
      <c r="M36" s="61"/>
      <c r="N36" s="61"/>
      <c r="O36" s="61"/>
      <c r="P36" s="61"/>
      <c r="Q36" s="61"/>
      <c r="R36" s="61"/>
      <c r="S36" s="61">
        <v>175336.1</v>
      </c>
      <c r="T36" s="61"/>
      <c r="U36" s="61"/>
      <c r="V36" s="62"/>
      <c r="W36" s="170" t="s">
        <v>706</v>
      </c>
      <c r="X36" s="32" t="str">
        <f t="shared" si="3"/>
        <v>22100007090000000000000</v>
      </c>
    </row>
    <row r="37" spans="2:24" ht="12.75" customHeight="1" x14ac:dyDescent="0.2">
      <c r="B37" s="160" t="s">
        <v>710</v>
      </c>
      <c r="C37" s="171" t="s">
        <v>686</v>
      </c>
      <c r="D37" s="172" t="s">
        <v>323</v>
      </c>
      <c r="E37" s="173" t="s">
        <v>692</v>
      </c>
      <c r="F37" s="174" t="s">
        <v>177</v>
      </c>
      <c r="G37" s="175" t="s">
        <v>694</v>
      </c>
      <c r="H37" s="176" t="s">
        <v>692</v>
      </c>
      <c r="I37" s="53">
        <f t="shared" si="1"/>
        <v>111722.4</v>
      </c>
      <c r="J37" s="61"/>
      <c r="K37" s="53">
        <f t="shared" si="2"/>
        <v>111722.4</v>
      </c>
      <c r="L37" s="61"/>
      <c r="M37" s="61"/>
      <c r="N37" s="61"/>
      <c r="O37" s="61"/>
      <c r="P37" s="61"/>
      <c r="Q37" s="61"/>
      <c r="R37" s="61"/>
      <c r="S37" s="61">
        <v>111722.4</v>
      </c>
      <c r="T37" s="61"/>
      <c r="U37" s="61"/>
      <c r="V37" s="62"/>
      <c r="W37" s="170" t="s">
        <v>707</v>
      </c>
      <c r="X37" s="32" t="str">
        <f t="shared" si="3"/>
        <v>22100008040000000000000</v>
      </c>
    </row>
    <row r="38" spans="2:24" ht="12.75" customHeight="1" x14ac:dyDescent="0.2">
      <c r="B38" s="160" t="s">
        <v>714</v>
      </c>
      <c r="C38" s="171" t="s">
        <v>686</v>
      </c>
      <c r="D38" s="172" t="s">
        <v>326</v>
      </c>
      <c r="E38" s="173" t="s">
        <v>692</v>
      </c>
      <c r="F38" s="174" t="s">
        <v>88</v>
      </c>
      <c r="G38" s="175" t="s">
        <v>694</v>
      </c>
      <c r="H38" s="176" t="s">
        <v>692</v>
      </c>
      <c r="I38" s="53">
        <f t="shared" si="1"/>
        <v>11901851.530000001</v>
      </c>
      <c r="J38" s="61"/>
      <c r="K38" s="53">
        <f t="shared" si="2"/>
        <v>11901851.530000001</v>
      </c>
      <c r="L38" s="61"/>
      <c r="M38" s="61"/>
      <c r="N38" s="61"/>
      <c r="O38" s="61"/>
      <c r="P38" s="61"/>
      <c r="Q38" s="61"/>
      <c r="R38" s="61"/>
      <c r="S38" s="61">
        <v>8923924.0500000007</v>
      </c>
      <c r="T38" s="61">
        <v>2977927.48</v>
      </c>
      <c r="U38" s="61"/>
      <c r="V38" s="62"/>
      <c r="W38" s="170" t="s">
        <v>715</v>
      </c>
      <c r="X38" s="32" t="str">
        <f t="shared" si="3"/>
        <v>22200004080000000000000</v>
      </c>
    </row>
    <row r="39" spans="2:24" ht="12.75" customHeight="1" x14ac:dyDescent="0.2">
      <c r="B39" s="160" t="s">
        <v>714</v>
      </c>
      <c r="C39" s="171" t="s">
        <v>686</v>
      </c>
      <c r="D39" s="172" t="s">
        <v>326</v>
      </c>
      <c r="E39" s="173" t="s">
        <v>692</v>
      </c>
      <c r="F39" s="174" t="s">
        <v>158</v>
      </c>
      <c r="G39" s="175" t="s">
        <v>694</v>
      </c>
      <c r="H39" s="176" t="s">
        <v>692</v>
      </c>
      <c r="I39" s="53">
        <f t="shared" si="1"/>
        <v>143431.70000000001</v>
      </c>
      <c r="J39" s="61"/>
      <c r="K39" s="53">
        <f t="shared" si="2"/>
        <v>143431.70000000001</v>
      </c>
      <c r="L39" s="61"/>
      <c r="M39" s="61"/>
      <c r="N39" s="61"/>
      <c r="O39" s="61"/>
      <c r="P39" s="61"/>
      <c r="Q39" s="61"/>
      <c r="R39" s="61"/>
      <c r="S39" s="61">
        <v>143431.70000000001</v>
      </c>
      <c r="T39" s="61"/>
      <c r="U39" s="61"/>
      <c r="V39" s="62"/>
      <c r="W39" s="170" t="s">
        <v>716</v>
      </c>
      <c r="X39" s="32" t="str">
        <f t="shared" si="3"/>
        <v>22200007070000000000000</v>
      </c>
    </row>
    <row r="40" spans="2:24" ht="12.75" customHeight="1" x14ac:dyDescent="0.2">
      <c r="B40" s="160" t="s">
        <v>714</v>
      </c>
      <c r="C40" s="171" t="s">
        <v>686</v>
      </c>
      <c r="D40" s="172" t="s">
        <v>326</v>
      </c>
      <c r="E40" s="173" t="s">
        <v>692</v>
      </c>
      <c r="F40" s="174" t="s">
        <v>164</v>
      </c>
      <c r="G40" s="175" t="s">
        <v>694</v>
      </c>
      <c r="H40" s="176" t="s">
        <v>692</v>
      </c>
      <c r="I40" s="53">
        <f t="shared" ref="I40:I71" si="4">K40+V40-J40</f>
        <v>195500</v>
      </c>
      <c r="J40" s="61"/>
      <c r="K40" s="53">
        <f t="shared" ref="K40:K71" si="5">M40+N40+O40+P40+Q40+R40+S40+T40+U40-L40</f>
        <v>195500</v>
      </c>
      <c r="L40" s="61"/>
      <c r="M40" s="61"/>
      <c r="N40" s="61"/>
      <c r="O40" s="61"/>
      <c r="P40" s="61"/>
      <c r="Q40" s="61"/>
      <c r="R40" s="61"/>
      <c r="S40" s="61">
        <v>195500</v>
      </c>
      <c r="T40" s="61"/>
      <c r="U40" s="61"/>
      <c r="V40" s="62"/>
      <c r="W40" s="170" t="s">
        <v>706</v>
      </c>
      <c r="X40" s="32" t="str">
        <f t="shared" ref="X40:X71" si="6">IF(D40="","000",D40)&amp;IF(E40="","000",E40)&amp;IF(F40="","0000",F40)&amp;IF(G40="","0000000000",G40)&amp;IF(H40="","000",H40)</f>
        <v>22200007090000000000000</v>
      </c>
    </row>
    <row r="41" spans="2:24" ht="12.75" customHeight="1" x14ac:dyDescent="0.2">
      <c r="B41" s="160" t="s">
        <v>714</v>
      </c>
      <c r="C41" s="171" t="s">
        <v>686</v>
      </c>
      <c r="D41" s="172" t="s">
        <v>326</v>
      </c>
      <c r="E41" s="173" t="s">
        <v>692</v>
      </c>
      <c r="F41" s="174" t="s">
        <v>177</v>
      </c>
      <c r="G41" s="175" t="s">
        <v>694</v>
      </c>
      <c r="H41" s="176" t="s">
        <v>692</v>
      </c>
      <c r="I41" s="53">
        <f t="shared" si="4"/>
        <v>1200</v>
      </c>
      <c r="J41" s="61"/>
      <c r="K41" s="53">
        <f t="shared" si="5"/>
        <v>1200</v>
      </c>
      <c r="L41" s="61"/>
      <c r="M41" s="61"/>
      <c r="N41" s="61"/>
      <c r="O41" s="61"/>
      <c r="P41" s="61"/>
      <c r="Q41" s="61"/>
      <c r="R41" s="61"/>
      <c r="S41" s="61">
        <v>1200</v>
      </c>
      <c r="T41" s="61"/>
      <c r="U41" s="61"/>
      <c r="V41" s="62"/>
      <c r="W41" s="170" t="s">
        <v>707</v>
      </c>
      <c r="X41" s="32" t="str">
        <f t="shared" si="6"/>
        <v>22200008040000000000000</v>
      </c>
    </row>
    <row r="42" spans="2:24" ht="12.75" customHeight="1" x14ac:dyDescent="0.2">
      <c r="B42" s="160" t="s">
        <v>714</v>
      </c>
      <c r="C42" s="171" t="s">
        <v>686</v>
      </c>
      <c r="D42" s="172" t="s">
        <v>326</v>
      </c>
      <c r="E42" s="173" t="s">
        <v>692</v>
      </c>
      <c r="F42" s="174" t="s">
        <v>717</v>
      </c>
      <c r="G42" s="175" t="s">
        <v>694</v>
      </c>
      <c r="H42" s="176" t="s">
        <v>692</v>
      </c>
      <c r="I42" s="53">
        <f t="shared" si="4"/>
        <v>58000</v>
      </c>
      <c r="J42" s="61"/>
      <c r="K42" s="53">
        <f t="shared" si="5"/>
        <v>58000</v>
      </c>
      <c r="L42" s="61"/>
      <c r="M42" s="61"/>
      <c r="N42" s="61"/>
      <c r="O42" s="61"/>
      <c r="P42" s="61"/>
      <c r="Q42" s="61"/>
      <c r="R42" s="61"/>
      <c r="S42" s="61">
        <v>58000</v>
      </c>
      <c r="T42" s="61"/>
      <c r="U42" s="61"/>
      <c r="V42" s="62"/>
      <c r="W42" s="170" t="s">
        <v>718</v>
      </c>
      <c r="X42" s="32" t="str">
        <f t="shared" si="6"/>
        <v>22200011010000000000000</v>
      </c>
    </row>
    <row r="43" spans="2:24" ht="12.75" customHeight="1" x14ac:dyDescent="0.2">
      <c r="B43" s="160" t="s">
        <v>719</v>
      </c>
      <c r="C43" s="171" t="s">
        <v>686</v>
      </c>
      <c r="D43" s="172" t="s">
        <v>329</v>
      </c>
      <c r="E43" s="173" t="s">
        <v>692</v>
      </c>
      <c r="F43" s="174" t="s">
        <v>696</v>
      </c>
      <c r="G43" s="175" t="s">
        <v>694</v>
      </c>
      <c r="H43" s="176" t="s">
        <v>692</v>
      </c>
      <c r="I43" s="53">
        <f t="shared" si="4"/>
        <v>3133604.4099999997</v>
      </c>
      <c r="J43" s="61"/>
      <c r="K43" s="53">
        <f t="shared" si="5"/>
        <v>3133604.4099999997</v>
      </c>
      <c r="L43" s="61"/>
      <c r="M43" s="61"/>
      <c r="N43" s="61"/>
      <c r="O43" s="61"/>
      <c r="P43" s="61"/>
      <c r="Q43" s="61"/>
      <c r="R43" s="61"/>
      <c r="S43" s="61">
        <v>1445167.65</v>
      </c>
      <c r="T43" s="61">
        <v>799612.17</v>
      </c>
      <c r="U43" s="61">
        <v>888824.59</v>
      </c>
      <c r="V43" s="62"/>
      <c r="W43" s="170" t="s">
        <v>697</v>
      </c>
      <c r="X43" s="32" t="str">
        <f t="shared" si="6"/>
        <v>22300001040000000000000</v>
      </c>
    </row>
    <row r="44" spans="2:24" ht="12.75" customHeight="1" x14ac:dyDescent="0.2">
      <c r="B44" s="160" t="s">
        <v>719</v>
      </c>
      <c r="C44" s="171" t="s">
        <v>686</v>
      </c>
      <c r="D44" s="172" t="s">
        <v>329</v>
      </c>
      <c r="E44" s="173" t="s">
        <v>692</v>
      </c>
      <c r="F44" s="174" t="s">
        <v>700</v>
      </c>
      <c r="G44" s="175" t="s">
        <v>694</v>
      </c>
      <c r="H44" s="176" t="s">
        <v>692</v>
      </c>
      <c r="I44" s="53">
        <f t="shared" si="4"/>
        <v>2893727.98</v>
      </c>
      <c r="J44" s="61"/>
      <c r="K44" s="53">
        <f t="shared" si="5"/>
        <v>2893727.98</v>
      </c>
      <c r="L44" s="61"/>
      <c r="M44" s="61"/>
      <c r="N44" s="61"/>
      <c r="O44" s="61"/>
      <c r="P44" s="61"/>
      <c r="Q44" s="61"/>
      <c r="R44" s="61"/>
      <c r="S44" s="61">
        <v>1174646.32</v>
      </c>
      <c r="T44" s="61">
        <v>1719081.66</v>
      </c>
      <c r="U44" s="61"/>
      <c r="V44" s="62"/>
      <c r="W44" s="170" t="s">
        <v>701</v>
      </c>
      <c r="X44" s="32" t="str">
        <f t="shared" si="6"/>
        <v>22300001130000000000000</v>
      </c>
    </row>
    <row r="45" spans="2:24" ht="12.75" customHeight="1" x14ac:dyDescent="0.2">
      <c r="B45" s="160" t="s">
        <v>719</v>
      </c>
      <c r="C45" s="171" t="s">
        <v>686</v>
      </c>
      <c r="D45" s="172" t="s">
        <v>329</v>
      </c>
      <c r="E45" s="173" t="s">
        <v>692</v>
      </c>
      <c r="F45" s="174" t="s">
        <v>702</v>
      </c>
      <c r="G45" s="175" t="s">
        <v>694</v>
      </c>
      <c r="H45" s="176" t="s">
        <v>692</v>
      </c>
      <c r="I45" s="53">
        <f t="shared" si="4"/>
        <v>59411.16</v>
      </c>
      <c r="J45" s="61"/>
      <c r="K45" s="53">
        <f t="shared" si="5"/>
        <v>59411.16</v>
      </c>
      <c r="L45" s="61"/>
      <c r="M45" s="61"/>
      <c r="N45" s="61"/>
      <c r="O45" s="61"/>
      <c r="P45" s="61"/>
      <c r="Q45" s="61"/>
      <c r="R45" s="61"/>
      <c r="S45" s="61"/>
      <c r="T45" s="61">
        <v>29600</v>
      </c>
      <c r="U45" s="61">
        <v>29811.16</v>
      </c>
      <c r="V45" s="62"/>
      <c r="W45" s="170" t="s">
        <v>703</v>
      </c>
      <c r="X45" s="32" t="str">
        <f t="shared" si="6"/>
        <v>22300002030000000000000</v>
      </c>
    </row>
    <row r="46" spans="2:24" ht="12.75" customHeight="1" x14ac:dyDescent="0.2">
      <c r="B46" s="160" t="s">
        <v>719</v>
      </c>
      <c r="C46" s="171" t="s">
        <v>686</v>
      </c>
      <c r="D46" s="172" t="s">
        <v>329</v>
      </c>
      <c r="E46" s="173" t="s">
        <v>692</v>
      </c>
      <c r="F46" s="174" t="s">
        <v>91</v>
      </c>
      <c r="G46" s="175" t="s">
        <v>694</v>
      </c>
      <c r="H46" s="176" t="s">
        <v>692</v>
      </c>
      <c r="I46" s="53">
        <f t="shared" si="4"/>
        <v>352577.92</v>
      </c>
      <c r="J46" s="61"/>
      <c r="K46" s="53">
        <f t="shared" si="5"/>
        <v>352577.92</v>
      </c>
      <c r="L46" s="61"/>
      <c r="M46" s="61"/>
      <c r="N46" s="61"/>
      <c r="O46" s="61"/>
      <c r="P46" s="61"/>
      <c r="Q46" s="61"/>
      <c r="R46" s="61"/>
      <c r="S46" s="61"/>
      <c r="T46" s="61"/>
      <c r="U46" s="61">
        <v>352577.92</v>
      </c>
      <c r="V46" s="62"/>
      <c r="W46" s="170" t="s">
        <v>720</v>
      </c>
      <c r="X46" s="32" t="str">
        <f t="shared" si="6"/>
        <v>22300004090000000000000</v>
      </c>
    </row>
    <row r="47" spans="2:24" ht="12.75" customHeight="1" x14ac:dyDescent="0.2">
      <c r="B47" s="160" t="s">
        <v>719</v>
      </c>
      <c r="C47" s="171" t="s">
        <v>686</v>
      </c>
      <c r="D47" s="172" t="s">
        <v>329</v>
      </c>
      <c r="E47" s="173" t="s">
        <v>692</v>
      </c>
      <c r="F47" s="174" t="s">
        <v>106</v>
      </c>
      <c r="G47" s="175" t="s">
        <v>694</v>
      </c>
      <c r="H47" s="176" t="s">
        <v>692</v>
      </c>
      <c r="I47" s="53">
        <f t="shared" si="4"/>
        <v>22405599.07</v>
      </c>
      <c r="J47" s="61"/>
      <c r="K47" s="53">
        <f t="shared" si="5"/>
        <v>22405599.07</v>
      </c>
      <c r="L47" s="61"/>
      <c r="M47" s="61"/>
      <c r="N47" s="61"/>
      <c r="O47" s="61"/>
      <c r="P47" s="61"/>
      <c r="Q47" s="61"/>
      <c r="R47" s="61"/>
      <c r="S47" s="61"/>
      <c r="T47" s="61">
        <v>18278877.899999999</v>
      </c>
      <c r="U47" s="61">
        <v>4126721.17</v>
      </c>
      <c r="V47" s="62"/>
      <c r="W47" s="170" t="s">
        <v>713</v>
      </c>
      <c r="X47" s="32" t="str">
        <f t="shared" si="6"/>
        <v>22300005030000000000000</v>
      </c>
    </row>
    <row r="48" spans="2:24" ht="12.75" customHeight="1" x14ac:dyDescent="0.2">
      <c r="B48" s="160" t="s">
        <v>719</v>
      </c>
      <c r="C48" s="171" t="s">
        <v>686</v>
      </c>
      <c r="D48" s="172" t="s">
        <v>329</v>
      </c>
      <c r="E48" s="173" t="s">
        <v>692</v>
      </c>
      <c r="F48" s="174" t="s">
        <v>164</v>
      </c>
      <c r="G48" s="175" t="s">
        <v>694</v>
      </c>
      <c r="H48" s="176" t="s">
        <v>692</v>
      </c>
      <c r="I48" s="53">
        <f t="shared" si="4"/>
        <v>472620.22</v>
      </c>
      <c r="J48" s="61"/>
      <c r="K48" s="53">
        <f t="shared" si="5"/>
        <v>472620.22</v>
      </c>
      <c r="L48" s="61"/>
      <c r="M48" s="61"/>
      <c r="N48" s="61"/>
      <c r="O48" s="61"/>
      <c r="P48" s="61"/>
      <c r="Q48" s="61"/>
      <c r="R48" s="61"/>
      <c r="S48" s="61">
        <v>472620.22</v>
      </c>
      <c r="T48" s="61"/>
      <c r="U48" s="61"/>
      <c r="V48" s="62"/>
      <c r="W48" s="170" t="s">
        <v>706</v>
      </c>
      <c r="X48" s="32" t="str">
        <f t="shared" si="6"/>
        <v>22300007090000000000000</v>
      </c>
    </row>
    <row r="49" spans="2:24" ht="12.75" customHeight="1" x14ac:dyDescent="0.2">
      <c r="B49" s="160" t="s">
        <v>719</v>
      </c>
      <c r="C49" s="171" t="s">
        <v>686</v>
      </c>
      <c r="D49" s="172" t="s">
        <v>329</v>
      </c>
      <c r="E49" s="173" t="s">
        <v>692</v>
      </c>
      <c r="F49" s="174" t="s">
        <v>177</v>
      </c>
      <c r="G49" s="175" t="s">
        <v>694</v>
      </c>
      <c r="H49" s="176" t="s">
        <v>692</v>
      </c>
      <c r="I49" s="53">
        <f t="shared" si="4"/>
        <v>147680</v>
      </c>
      <c r="J49" s="61"/>
      <c r="K49" s="53">
        <f t="shared" si="5"/>
        <v>147680</v>
      </c>
      <c r="L49" s="61"/>
      <c r="M49" s="61"/>
      <c r="N49" s="61"/>
      <c r="O49" s="61"/>
      <c r="P49" s="61"/>
      <c r="Q49" s="61"/>
      <c r="R49" s="61"/>
      <c r="S49" s="61">
        <v>147680</v>
      </c>
      <c r="T49" s="61"/>
      <c r="U49" s="61"/>
      <c r="V49" s="62"/>
      <c r="W49" s="170" t="s">
        <v>707</v>
      </c>
      <c r="X49" s="32" t="str">
        <f t="shared" si="6"/>
        <v>22300008040000000000000</v>
      </c>
    </row>
    <row r="50" spans="2:24" ht="12.75" customHeight="1" x14ac:dyDescent="0.2">
      <c r="B50" s="160" t="s">
        <v>721</v>
      </c>
      <c r="C50" s="171" t="s">
        <v>686</v>
      </c>
      <c r="D50" s="172" t="s">
        <v>335</v>
      </c>
      <c r="E50" s="173" t="s">
        <v>692</v>
      </c>
      <c r="F50" s="174" t="s">
        <v>696</v>
      </c>
      <c r="G50" s="175" t="s">
        <v>694</v>
      </c>
      <c r="H50" s="176" t="s">
        <v>692</v>
      </c>
      <c r="I50" s="53">
        <f t="shared" si="4"/>
        <v>447776.78</v>
      </c>
      <c r="J50" s="61"/>
      <c r="K50" s="53">
        <f t="shared" si="5"/>
        <v>447776.78</v>
      </c>
      <c r="L50" s="61"/>
      <c r="M50" s="61"/>
      <c r="N50" s="61"/>
      <c r="O50" s="61"/>
      <c r="P50" s="61"/>
      <c r="Q50" s="61"/>
      <c r="R50" s="61"/>
      <c r="S50" s="61">
        <v>36160</v>
      </c>
      <c r="T50" s="61">
        <v>244231.14</v>
      </c>
      <c r="U50" s="61">
        <v>167385.64000000001</v>
      </c>
      <c r="V50" s="62"/>
      <c r="W50" s="170" t="s">
        <v>697</v>
      </c>
      <c r="X50" s="32" t="str">
        <f t="shared" si="6"/>
        <v>22500001040000000000000</v>
      </c>
    </row>
    <row r="51" spans="2:24" ht="12.75" customHeight="1" x14ac:dyDescent="0.2">
      <c r="B51" s="160" t="s">
        <v>721</v>
      </c>
      <c r="C51" s="171" t="s">
        <v>686</v>
      </c>
      <c r="D51" s="172" t="s">
        <v>335</v>
      </c>
      <c r="E51" s="173" t="s">
        <v>692</v>
      </c>
      <c r="F51" s="174" t="s">
        <v>698</v>
      </c>
      <c r="G51" s="175" t="s">
        <v>694</v>
      </c>
      <c r="H51" s="176" t="s">
        <v>692</v>
      </c>
      <c r="I51" s="53">
        <f t="shared" si="4"/>
        <v>148172.39000000001</v>
      </c>
      <c r="J51" s="61"/>
      <c r="K51" s="53">
        <f t="shared" si="5"/>
        <v>148172.39000000001</v>
      </c>
      <c r="L51" s="61"/>
      <c r="M51" s="61"/>
      <c r="N51" s="61"/>
      <c r="O51" s="61"/>
      <c r="P51" s="61"/>
      <c r="Q51" s="61"/>
      <c r="R51" s="61"/>
      <c r="S51" s="61">
        <v>148172.39000000001</v>
      </c>
      <c r="T51" s="61"/>
      <c r="U51" s="61"/>
      <c r="V51" s="62"/>
      <c r="W51" s="170" t="s">
        <v>699</v>
      </c>
      <c r="X51" s="32" t="str">
        <f t="shared" si="6"/>
        <v>22500001060000000000000</v>
      </c>
    </row>
    <row r="52" spans="2:24" ht="12.75" customHeight="1" x14ac:dyDescent="0.2">
      <c r="B52" s="160" t="s">
        <v>721</v>
      </c>
      <c r="C52" s="171" t="s">
        <v>686</v>
      </c>
      <c r="D52" s="172" t="s">
        <v>335</v>
      </c>
      <c r="E52" s="173" t="s">
        <v>692</v>
      </c>
      <c r="F52" s="174" t="s">
        <v>700</v>
      </c>
      <c r="G52" s="175" t="s">
        <v>694</v>
      </c>
      <c r="H52" s="176" t="s">
        <v>692</v>
      </c>
      <c r="I52" s="53">
        <f t="shared" si="4"/>
        <v>3565925.96</v>
      </c>
      <c r="J52" s="61"/>
      <c r="K52" s="53">
        <f t="shared" si="5"/>
        <v>3565925.96</v>
      </c>
      <c r="L52" s="61"/>
      <c r="M52" s="61"/>
      <c r="N52" s="61"/>
      <c r="O52" s="61"/>
      <c r="P52" s="61"/>
      <c r="Q52" s="61"/>
      <c r="R52" s="61"/>
      <c r="S52" s="61">
        <v>780954.65</v>
      </c>
      <c r="T52" s="61">
        <v>2784971.31</v>
      </c>
      <c r="U52" s="61"/>
      <c r="V52" s="62"/>
      <c r="W52" s="170" t="s">
        <v>701</v>
      </c>
      <c r="X52" s="32" t="str">
        <f t="shared" si="6"/>
        <v>22500001130000000000000</v>
      </c>
    </row>
    <row r="53" spans="2:24" ht="12.75" customHeight="1" x14ac:dyDescent="0.2">
      <c r="B53" s="160" t="s">
        <v>721</v>
      </c>
      <c r="C53" s="171" t="s">
        <v>686</v>
      </c>
      <c r="D53" s="172" t="s">
        <v>335</v>
      </c>
      <c r="E53" s="173" t="s">
        <v>692</v>
      </c>
      <c r="F53" s="174" t="s">
        <v>702</v>
      </c>
      <c r="G53" s="175" t="s">
        <v>694</v>
      </c>
      <c r="H53" s="176" t="s">
        <v>692</v>
      </c>
      <c r="I53" s="53">
        <f t="shared" si="4"/>
        <v>2600</v>
      </c>
      <c r="J53" s="61"/>
      <c r="K53" s="53">
        <f t="shared" si="5"/>
        <v>2600</v>
      </c>
      <c r="L53" s="61"/>
      <c r="M53" s="61"/>
      <c r="N53" s="61"/>
      <c r="O53" s="61"/>
      <c r="P53" s="61"/>
      <c r="Q53" s="61"/>
      <c r="R53" s="61"/>
      <c r="S53" s="61"/>
      <c r="T53" s="61">
        <v>2600</v>
      </c>
      <c r="U53" s="61"/>
      <c r="V53" s="62"/>
      <c r="W53" s="170" t="s">
        <v>703</v>
      </c>
      <c r="X53" s="32" t="str">
        <f t="shared" si="6"/>
        <v>22500002030000000000000</v>
      </c>
    </row>
    <row r="54" spans="2:24" ht="12.75" customHeight="1" x14ac:dyDescent="0.2">
      <c r="B54" s="160" t="s">
        <v>721</v>
      </c>
      <c r="C54" s="171" t="s">
        <v>686</v>
      </c>
      <c r="D54" s="172" t="s">
        <v>335</v>
      </c>
      <c r="E54" s="173" t="s">
        <v>692</v>
      </c>
      <c r="F54" s="174" t="s">
        <v>711</v>
      </c>
      <c r="G54" s="175" t="s">
        <v>694</v>
      </c>
      <c r="H54" s="176" t="s">
        <v>692</v>
      </c>
      <c r="I54" s="53">
        <f t="shared" si="4"/>
        <v>126200</v>
      </c>
      <c r="J54" s="61"/>
      <c r="K54" s="53">
        <f t="shared" si="5"/>
        <v>126200</v>
      </c>
      <c r="L54" s="61"/>
      <c r="M54" s="61"/>
      <c r="N54" s="61"/>
      <c r="O54" s="61"/>
      <c r="P54" s="61"/>
      <c r="Q54" s="61"/>
      <c r="R54" s="61"/>
      <c r="S54" s="61"/>
      <c r="T54" s="61">
        <v>126200</v>
      </c>
      <c r="U54" s="61"/>
      <c r="V54" s="62"/>
      <c r="W54" s="170" t="s">
        <v>712</v>
      </c>
      <c r="X54" s="32" t="str">
        <f t="shared" si="6"/>
        <v>22500003090000000000000</v>
      </c>
    </row>
    <row r="55" spans="2:24" ht="12.75" customHeight="1" x14ac:dyDescent="0.2">
      <c r="B55" s="160" t="s">
        <v>721</v>
      </c>
      <c r="C55" s="171" t="s">
        <v>686</v>
      </c>
      <c r="D55" s="172" t="s">
        <v>335</v>
      </c>
      <c r="E55" s="173" t="s">
        <v>692</v>
      </c>
      <c r="F55" s="174" t="s">
        <v>704</v>
      </c>
      <c r="G55" s="175" t="s">
        <v>694</v>
      </c>
      <c r="H55" s="176" t="s">
        <v>692</v>
      </c>
      <c r="I55" s="53">
        <f t="shared" si="4"/>
        <v>401064</v>
      </c>
      <c r="J55" s="61"/>
      <c r="K55" s="53">
        <f t="shared" si="5"/>
        <v>401064</v>
      </c>
      <c r="L55" s="61"/>
      <c r="M55" s="61"/>
      <c r="N55" s="61"/>
      <c r="O55" s="61"/>
      <c r="P55" s="61"/>
      <c r="Q55" s="61"/>
      <c r="R55" s="61"/>
      <c r="S55" s="61"/>
      <c r="T55" s="61">
        <v>337700</v>
      </c>
      <c r="U55" s="61">
        <v>63364</v>
      </c>
      <c r="V55" s="62"/>
      <c r="W55" s="170" t="s">
        <v>705</v>
      </c>
      <c r="X55" s="32" t="str">
        <f t="shared" si="6"/>
        <v>22500003100000000000000</v>
      </c>
    </row>
    <row r="56" spans="2:24" ht="12.75" customHeight="1" x14ac:dyDescent="0.2">
      <c r="B56" s="160" t="s">
        <v>721</v>
      </c>
      <c r="C56" s="171" t="s">
        <v>686</v>
      </c>
      <c r="D56" s="172" t="s">
        <v>335</v>
      </c>
      <c r="E56" s="173" t="s">
        <v>692</v>
      </c>
      <c r="F56" s="174" t="s">
        <v>722</v>
      </c>
      <c r="G56" s="175" t="s">
        <v>694</v>
      </c>
      <c r="H56" s="176" t="s">
        <v>692</v>
      </c>
      <c r="I56" s="53">
        <f t="shared" si="4"/>
        <v>181350</v>
      </c>
      <c r="J56" s="61"/>
      <c r="K56" s="53">
        <f t="shared" si="5"/>
        <v>181350</v>
      </c>
      <c r="L56" s="61"/>
      <c r="M56" s="61"/>
      <c r="N56" s="61"/>
      <c r="O56" s="61"/>
      <c r="P56" s="61"/>
      <c r="Q56" s="61"/>
      <c r="R56" s="61"/>
      <c r="S56" s="61">
        <v>154850</v>
      </c>
      <c r="T56" s="61">
        <v>26500</v>
      </c>
      <c r="U56" s="61"/>
      <c r="V56" s="62"/>
      <c r="W56" s="170" t="s">
        <v>723</v>
      </c>
      <c r="X56" s="32" t="str">
        <f t="shared" si="6"/>
        <v>22500003140000000000000</v>
      </c>
    </row>
    <row r="57" spans="2:24" ht="12.75" customHeight="1" x14ac:dyDescent="0.2">
      <c r="B57" s="160" t="s">
        <v>721</v>
      </c>
      <c r="C57" s="171" t="s">
        <v>686</v>
      </c>
      <c r="D57" s="172" t="s">
        <v>335</v>
      </c>
      <c r="E57" s="173" t="s">
        <v>692</v>
      </c>
      <c r="F57" s="174" t="s">
        <v>91</v>
      </c>
      <c r="G57" s="175" t="s">
        <v>694</v>
      </c>
      <c r="H57" s="176" t="s">
        <v>692</v>
      </c>
      <c r="I57" s="53">
        <f t="shared" si="4"/>
        <v>32885587.740000002</v>
      </c>
      <c r="J57" s="61"/>
      <c r="K57" s="53">
        <f t="shared" si="5"/>
        <v>32885587.740000002</v>
      </c>
      <c r="L57" s="61"/>
      <c r="M57" s="61"/>
      <c r="N57" s="61"/>
      <c r="O57" s="61"/>
      <c r="P57" s="61"/>
      <c r="Q57" s="61"/>
      <c r="R57" s="61"/>
      <c r="S57" s="61">
        <v>9384970.0299999993</v>
      </c>
      <c r="T57" s="61">
        <v>12169222.210000001</v>
      </c>
      <c r="U57" s="61">
        <v>11331395.5</v>
      </c>
      <c r="V57" s="62"/>
      <c r="W57" s="170" t="s">
        <v>720</v>
      </c>
      <c r="X57" s="32" t="str">
        <f t="shared" si="6"/>
        <v>22500004090000000000000</v>
      </c>
    </row>
    <row r="58" spans="2:24" ht="12.75" customHeight="1" x14ac:dyDescent="0.2">
      <c r="B58" s="160" t="s">
        <v>721</v>
      </c>
      <c r="C58" s="171" t="s">
        <v>686</v>
      </c>
      <c r="D58" s="172" t="s">
        <v>335</v>
      </c>
      <c r="E58" s="173" t="s">
        <v>692</v>
      </c>
      <c r="F58" s="174" t="s">
        <v>724</v>
      </c>
      <c r="G58" s="175" t="s">
        <v>694</v>
      </c>
      <c r="H58" s="176" t="s">
        <v>692</v>
      </c>
      <c r="I58" s="53">
        <f t="shared" si="4"/>
        <v>4850</v>
      </c>
      <c r="J58" s="61"/>
      <c r="K58" s="53">
        <f t="shared" si="5"/>
        <v>4850</v>
      </c>
      <c r="L58" s="61"/>
      <c r="M58" s="61"/>
      <c r="N58" s="61"/>
      <c r="O58" s="61"/>
      <c r="P58" s="61"/>
      <c r="Q58" s="61"/>
      <c r="R58" s="61"/>
      <c r="S58" s="61"/>
      <c r="T58" s="61">
        <v>4850</v>
      </c>
      <c r="U58" s="61"/>
      <c r="V58" s="62"/>
      <c r="W58" s="170" t="s">
        <v>725</v>
      </c>
      <c r="X58" s="32" t="str">
        <f t="shared" si="6"/>
        <v>22500004120000000000000</v>
      </c>
    </row>
    <row r="59" spans="2:24" ht="12.75" customHeight="1" x14ac:dyDescent="0.2">
      <c r="B59" s="160" t="s">
        <v>721</v>
      </c>
      <c r="C59" s="171" t="s">
        <v>686</v>
      </c>
      <c r="D59" s="172" t="s">
        <v>335</v>
      </c>
      <c r="E59" s="173" t="s">
        <v>692</v>
      </c>
      <c r="F59" s="174" t="s">
        <v>726</v>
      </c>
      <c r="G59" s="175" t="s">
        <v>694</v>
      </c>
      <c r="H59" s="176" t="s">
        <v>692</v>
      </c>
      <c r="I59" s="53">
        <f t="shared" si="4"/>
        <v>3005967.58</v>
      </c>
      <c r="J59" s="61"/>
      <c r="K59" s="53">
        <f t="shared" si="5"/>
        <v>3005967.58</v>
      </c>
      <c r="L59" s="61"/>
      <c r="M59" s="61"/>
      <c r="N59" s="61"/>
      <c r="O59" s="61"/>
      <c r="P59" s="61"/>
      <c r="Q59" s="61"/>
      <c r="R59" s="61"/>
      <c r="S59" s="61">
        <v>876961.75</v>
      </c>
      <c r="T59" s="61">
        <v>2122558.38</v>
      </c>
      <c r="U59" s="61">
        <v>6447.45</v>
      </c>
      <c r="V59" s="62"/>
      <c r="W59" s="170" t="s">
        <v>727</v>
      </c>
      <c r="X59" s="32" t="str">
        <f t="shared" si="6"/>
        <v>22500005010000000000000</v>
      </c>
    </row>
    <row r="60" spans="2:24" ht="12.75" customHeight="1" x14ac:dyDescent="0.2">
      <c r="B60" s="160" t="s">
        <v>721</v>
      </c>
      <c r="C60" s="171" t="s">
        <v>686</v>
      </c>
      <c r="D60" s="172" t="s">
        <v>335</v>
      </c>
      <c r="E60" s="173" t="s">
        <v>692</v>
      </c>
      <c r="F60" s="174" t="s">
        <v>103</v>
      </c>
      <c r="G60" s="175" t="s">
        <v>694</v>
      </c>
      <c r="H60" s="176" t="s">
        <v>692</v>
      </c>
      <c r="I60" s="53">
        <f t="shared" si="4"/>
        <v>16898504.960000001</v>
      </c>
      <c r="J60" s="61"/>
      <c r="K60" s="53">
        <f t="shared" si="5"/>
        <v>16898504.960000001</v>
      </c>
      <c r="L60" s="61"/>
      <c r="M60" s="61"/>
      <c r="N60" s="61"/>
      <c r="O60" s="61"/>
      <c r="P60" s="61"/>
      <c r="Q60" s="61"/>
      <c r="R60" s="61"/>
      <c r="S60" s="61">
        <v>16723230.93</v>
      </c>
      <c r="T60" s="61">
        <v>175274.03</v>
      </c>
      <c r="U60" s="61"/>
      <c r="V60" s="62"/>
      <c r="W60" s="170" t="s">
        <v>728</v>
      </c>
      <c r="X60" s="32" t="str">
        <f t="shared" si="6"/>
        <v>22500005020000000000000</v>
      </c>
    </row>
    <row r="61" spans="2:24" ht="12.75" customHeight="1" x14ac:dyDescent="0.2">
      <c r="B61" s="160" t="s">
        <v>721</v>
      </c>
      <c r="C61" s="171" t="s">
        <v>686</v>
      </c>
      <c r="D61" s="172" t="s">
        <v>335</v>
      </c>
      <c r="E61" s="173" t="s">
        <v>692</v>
      </c>
      <c r="F61" s="174" t="s">
        <v>106</v>
      </c>
      <c r="G61" s="175" t="s">
        <v>694</v>
      </c>
      <c r="H61" s="176" t="s">
        <v>692</v>
      </c>
      <c r="I61" s="53">
        <f t="shared" si="4"/>
        <v>31228075.469999999</v>
      </c>
      <c r="J61" s="61"/>
      <c r="K61" s="53">
        <f t="shared" si="5"/>
        <v>31228075.469999999</v>
      </c>
      <c r="L61" s="61"/>
      <c r="M61" s="61"/>
      <c r="N61" s="61"/>
      <c r="O61" s="61"/>
      <c r="P61" s="61"/>
      <c r="Q61" s="61"/>
      <c r="R61" s="61"/>
      <c r="S61" s="61"/>
      <c r="T61" s="61">
        <v>29025957.289999999</v>
      </c>
      <c r="U61" s="61">
        <v>2202118.1800000002</v>
      </c>
      <c r="V61" s="62"/>
      <c r="W61" s="170" t="s">
        <v>713</v>
      </c>
      <c r="X61" s="32" t="str">
        <f t="shared" si="6"/>
        <v>22500005030000000000000</v>
      </c>
    </row>
    <row r="62" spans="2:24" ht="12.75" customHeight="1" x14ac:dyDescent="0.2">
      <c r="B62" s="160" t="s">
        <v>721</v>
      </c>
      <c r="C62" s="171" t="s">
        <v>686</v>
      </c>
      <c r="D62" s="172" t="s">
        <v>335</v>
      </c>
      <c r="E62" s="173" t="s">
        <v>692</v>
      </c>
      <c r="F62" s="174" t="s">
        <v>152</v>
      </c>
      <c r="G62" s="175" t="s">
        <v>694</v>
      </c>
      <c r="H62" s="176" t="s">
        <v>692</v>
      </c>
      <c r="I62" s="53">
        <f t="shared" si="4"/>
        <v>8991</v>
      </c>
      <c r="J62" s="61"/>
      <c r="K62" s="53">
        <f t="shared" si="5"/>
        <v>8991</v>
      </c>
      <c r="L62" s="61"/>
      <c r="M62" s="61"/>
      <c r="N62" s="61"/>
      <c r="O62" s="61"/>
      <c r="P62" s="61"/>
      <c r="Q62" s="61"/>
      <c r="R62" s="61"/>
      <c r="S62" s="61"/>
      <c r="T62" s="61">
        <v>8991</v>
      </c>
      <c r="U62" s="61"/>
      <c r="V62" s="62"/>
      <c r="W62" s="170" t="s">
        <v>729</v>
      </c>
      <c r="X62" s="32" t="str">
        <f t="shared" si="6"/>
        <v>22500007050000000000000</v>
      </c>
    </row>
    <row r="63" spans="2:24" ht="12.75" customHeight="1" x14ac:dyDescent="0.2">
      <c r="B63" s="160" t="s">
        <v>721</v>
      </c>
      <c r="C63" s="171" t="s">
        <v>686</v>
      </c>
      <c r="D63" s="172" t="s">
        <v>335</v>
      </c>
      <c r="E63" s="173" t="s">
        <v>692</v>
      </c>
      <c r="F63" s="174" t="s">
        <v>164</v>
      </c>
      <c r="G63" s="175" t="s">
        <v>694</v>
      </c>
      <c r="H63" s="176" t="s">
        <v>692</v>
      </c>
      <c r="I63" s="53">
        <f t="shared" si="4"/>
        <v>43394</v>
      </c>
      <c r="J63" s="61"/>
      <c r="K63" s="53">
        <f t="shared" si="5"/>
        <v>43394</v>
      </c>
      <c r="L63" s="61"/>
      <c r="M63" s="61"/>
      <c r="N63" s="61"/>
      <c r="O63" s="61"/>
      <c r="P63" s="61"/>
      <c r="Q63" s="61"/>
      <c r="R63" s="61"/>
      <c r="S63" s="61">
        <v>43394</v>
      </c>
      <c r="T63" s="61"/>
      <c r="U63" s="61"/>
      <c r="V63" s="62"/>
      <c r="W63" s="170" t="s">
        <v>706</v>
      </c>
      <c r="X63" s="32" t="str">
        <f t="shared" si="6"/>
        <v>22500007090000000000000</v>
      </c>
    </row>
    <row r="64" spans="2:24" ht="12.75" customHeight="1" x14ac:dyDescent="0.2">
      <c r="B64" s="160" t="s">
        <v>721</v>
      </c>
      <c r="C64" s="171" t="s">
        <v>686</v>
      </c>
      <c r="D64" s="172" t="s">
        <v>335</v>
      </c>
      <c r="E64" s="173" t="s">
        <v>692</v>
      </c>
      <c r="F64" s="174" t="s">
        <v>177</v>
      </c>
      <c r="G64" s="175" t="s">
        <v>694</v>
      </c>
      <c r="H64" s="176" t="s">
        <v>692</v>
      </c>
      <c r="I64" s="53">
        <f t="shared" si="4"/>
        <v>314633.01</v>
      </c>
      <c r="J64" s="61"/>
      <c r="K64" s="53">
        <f t="shared" si="5"/>
        <v>314633.01</v>
      </c>
      <c r="L64" s="61"/>
      <c r="M64" s="61"/>
      <c r="N64" s="61"/>
      <c r="O64" s="61"/>
      <c r="P64" s="61"/>
      <c r="Q64" s="61"/>
      <c r="R64" s="61"/>
      <c r="S64" s="61">
        <v>314633.01</v>
      </c>
      <c r="T64" s="61"/>
      <c r="U64" s="61"/>
      <c r="V64" s="62"/>
      <c r="W64" s="170" t="s">
        <v>707</v>
      </c>
      <c r="X64" s="32" t="str">
        <f t="shared" si="6"/>
        <v>22500008040000000000000</v>
      </c>
    </row>
    <row r="65" spans="2:24" ht="12.75" customHeight="1" x14ac:dyDescent="0.2">
      <c r="B65" s="160" t="s">
        <v>730</v>
      </c>
      <c r="C65" s="171" t="s">
        <v>686</v>
      </c>
      <c r="D65" s="172" t="s">
        <v>338</v>
      </c>
      <c r="E65" s="173" t="s">
        <v>692</v>
      </c>
      <c r="F65" s="174" t="s">
        <v>696</v>
      </c>
      <c r="G65" s="175" t="s">
        <v>694</v>
      </c>
      <c r="H65" s="176" t="s">
        <v>692</v>
      </c>
      <c r="I65" s="53">
        <f t="shared" si="4"/>
        <v>1205642.6200000001</v>
      </c>
      <c r="J65" s="61"/>
      <c r="K65" s="53">
        <f t="shared" si="5"/>
        <v>1205642.6200000001</v>
      </c>
      <c r="L65" s="61"/>
      <c r="M65" s="61"/>
      <c r="N65" s="61"/>
      <c r="O65" s="61"/>
      <c r="P65" s="61"/>
      <c r="Q65" s="61"/>
      <c r="R65" s="61"/>
      <c r="S65" s="61">
        <v>553545.09</v>
      </c>
      <c r="T65" s="61">
        <v>242986.44</v>
      </c>
      <c r="U65" s="61">
        <v>409111.09</v>
      </c>
      <c r="V65" s="62"/>
      <c r="W65" s="170" t="s">
        <v>697</v>
      </c>
      <c r="X65" s="32" t="str">
        <f t="shared" si="6"/>
        <v>22600001040000000000000</v>
      </c>
    </row>
    <row r="66" spans="2:24" ht="12.75" customHeight="1" x14ac:dyDescent="0.2">
      <c r="B66" s="160" t="s">
        <v>730</v>
      </c>
      <c r="C66" s="171" t="s">
        <v>686</v>
      </c>
      <c r="D66" s="172" t="s">
        <v>338</v>
      </c>
      <c r="E66" s="173" t="s">
        <v>692</v>
      </c>
      <c r="F66" s="174" t="s">
        <v>731</v>
      </c>
      <c r="G66" s="175" t="s">
        <v>694</v>
      </c>
      <c r="H66" s="176" t="s">
        <v>692</v>
      </c>
      <c r="I66" s="53">
        <f t="shared" si="4"/>
        <v>7872.12</v>
      </c>
      <c r="J66" s="61"/>
      <c r="K66" s="53">
        <f t="shared" si="5"/>
        <v>7872.12</v>
      </c>
      <c r="L66" s="61"/>
      <c r="M66" s="61"/>
      <c r="N66" s="61"/>
      <c r="O66" s="61"/>
      <c r="P66" s="61"/>
      <c r="Q66" s="61"/>
      <c r="R66" s="61"/>
      <c r="S66" s="61">
        <v>7872.12</v>
      </c>
      <c r="T66" s="61"/>
      <c r="U66" s="61"/>
      <c r="V66" s="62"/>
      <c r="W66" s="170" t="s">
        <v>732</v>
      </c>
      <c r="X66" s="32" t="str">
        <f t="shared" si="6"/>
        <v>22600001050000000000000</v>
      </c>
    </row>
    <row r="67" spans="2:24" ht="12.75" customHeight="1" x14ac:dyDescent="0.2">
      <c r="B67" s="160" t="s">
        <v>730</v>
      </c>
      <c r="C67" s="171" t="s">
        <v>686</v>
      </c>
      <c r="D67" s="172" t="s">
        <v>338</v>
      </c>
      <c r="E67" s="173" t="s">
        <v>692</v>
      </c>
      <c r="F67" s="174" t="s">
        <v>698</v>
      </c>
      <c r="G67" s="175" t="s">
        <v>694</v>
      </c>
      <c r="H67" s="176" t="s">
        <v>692</v>
      </c>
      <c r="I67" s="53">
        <f t="shared" si="4"/>
        <v>557834.97</v>
      </c>
      <c r="J67" s="61"/>
      <c r="K67" s="53">
        <f t="shared" si="5"/>
        <v>557834.97</v>
      </c>
      <c r="L67" s="61"/>
      <c r="M67" s="61"/>
      <c r="N67" s="61"/>
      <c r="O67" s="61"/>
      <c r="P67" s="61"/>
      <c r="Q67" s="61"/>
      <c r="R67" s="61"/>
      <c r="S67" s="61">
        <v>557834.97</v>
      </c>
      <c r="T67" s="61"/>
      <c r="U67" s="61"/>
      <c r="V67" s="62"/>
      <c r="W67" s="170" t="s">
        <v>699</v>
      </c>
      <c r="X67" s="32" t="str">
        <f t="shared" si="6"/>
        <v>22600001060000000000000</v>
      </c>
    </row>
    <row r="68" spans="2:24" ht="12.75" customHeight="1" x14ac:dyDescent="0.2">
      <c r="B68" s="160" t="s">
        <v>730</v>
      </c>
      <c r="C68" s="171" t="s">
        <v>686</v>
      </c>
      <c r="D68" s="172" t="s">
        <v>338</v>
      </c>
      <c r="E68" s="173" t="s">
        <v>692</v>
      </c>
      <c r="F68" s="174" t="s">
        <v>700</v>
      </c>
      <c r="G68" s="175" t="s">
        <v>694</v>
      </c>
      <c r="H68" s="176" t="s">
        <v>692</v>
      </c>
      <c r="I68" s="53">
        <f t="shared" si="4"/>
        <v>2704795.08</v>
      </c>
      <c r="J68" s="61"/>
      <c r="K68" s="53">
        <f t="shared" si="5"/>
        <v>2704795.08</v>
      </c>
      <c r="L68" s="61"/>
      <c r="M68" s="61"/>
      <c r="N68" s="61"/>
      <c r="O68" s="61"/>
      <c r="P68" s="61"/>
      <c r="Q68" s="61"/>
      <c r="R68" s="61"/>
      <c r="S68" s="61">
        <v>1661384.1</v>
      </c>
      <c r="T68" s="61">
        <v>976780.98</v>
      </c>
      <c r="U68" s="61">
        <v>66630</v>
      </c>
      <c r="V68" s="62"/>
      <c r="W68" s="170" t="s">
        <v>701</v>
      </c>
      <c r="X68" s="32" t="str">
        <f t="shared" si="6"/>
        <v>22600001130000000000000</v>
      </c>
    </row>
    <row r="69" spans="2:24" ht="12.75" customHeight="1" x14ac:dyDescent="0.2">
      <c r="B69" s="160" t="s">
        <v>730</v>
      </c>
      <c r="C69" s="171" t="s">
        <v>686</v>
      </c>
      <c r="D69" s="172" t="s">
        <v>338</v>
      </c>
      <c r="E69" s="173" t="s">
        <v>692</v>
      </c>
      <c r="F69" s="174" t="s">
        <v>704</v>
      </c>
      <c r="G69" s="175" t="s">
        <v>694</v>
      </c>
      <c r="H69" s="176" t="s">
        <v>692</v>
      </c>
      <c r="I69" s="53">
        <f t="shared" si="4"/>
        <v>65418.68</v>
      </c>
      <c r="J69" s="61"/>
      <c r="K69" s="53">
        <f t="shared" si="5"/>
        <v>65418.68</v>
      </c>
      <c r="L69" s="61"/>
      <c r="M69" s="61"/>
      <c r="N69" s="61"/>
      <c r="O69" s="61"/>
      <c r="P69" s="61"/>
      <c r="Q69" s="61"/>
      <c r="R69" s="61"/>
      <c r="S69" s="61">
        <v>13482</v>
      </c>
      <c r="T69" s="61">
        <v>51936.68</v>
      </c>
      <c r="U69" s="61"/>
      <c r="V69" s="62"/>
      <c r="W69" s="170" t="s">
        <v>705</v>
      </c>
      <c r="X69" s="32" t="str">
        <f t="shared" si="6"/>
        <v>22600003100000000000000</v>
      </c>
    </row>
    <row r="70" spans="2:24" ht="12.75" customHeight="1" x14ac:dyDescent="0.2">
      <c r="B70" s="160" t="s">
        <v>730</v>
      </c>
      <c r="C70" s="171" t="s">
        <v>686</v>
      </c>
      <c r="D70" s="172" t="s">
        <v>338</v>
      </c>
      <c r="E70" s="173" t="s">
        <v>692</v>
      </c>
      <c r="F70" s="174" t="s">
        <v>722</v>
      </c>
      <c r="G70" s="175" t="s">
        <v>694</v>
      </c>
      <c r="H70" s="176" t="s">
        <v>692</v>
      </c>
      <c r="I70" s="53">
        <f t="shared" si="4"/>
        <v>552451.78</v>
      </c>
      <c r="J70" s="61"/>
      <c r="K70" s="53">
        <f t="shared" si="5"/>
        <v>552451.78</v>
      </c>
      <c r="L70" s="61"/>
      <c r="M70" s="61"/>
      <c r="N70" s="61"/>
      <c r="O70" s="61"/>
      <c r="P70" s="61"/>
      <c r="Q70" s="61"/>
      <c r="R70" s="61"/>
      <c r="S70" s="61">
        <v>82364.679999999993</v>
      </c>
      <c r="T70" s="61">
        <v>470087.1</v>
      </c>
      <c r="U70" s="61"/>
      <c r="V70" s="62"/>
      <c r="W70" s="170" t="s">
        <v>723</v>
      </c>
      <c r="X70" s="32" t="str">
        <f t="shared" si="6"/>
        <v>22600003140000000000000</v>
      </c>
    </row>
    <row r="71" spans="2:24" ht="12.75" customHeight="1" x14ac:dyDescent="0.2">
      <c r="B71" s="160" t="s">
        <v>730</v>
      </c>
      <c r="C71" s="171" t="s">
        <v>686</v>
      </c>
      <c r="D71" s="172" t="s">
        <v>338</v>
      </c>
      <c r="E71" s="173" t="s">
        <v>692</v>
      </c>
      <c r="F71" s="174" t="s">
        <v>79</v>
      </c>
      <c r="G71" s="175" t="s">
        <v>694</v>
      </c>
      <c r="H71" s="176" t="s">
        <v>692</v>
      </c>
      <c r="I71" s="53">
        <f t="shared" si="4"/>
        <v>173480</v>
      </c>
      <c r="J71" s="61"/>
      <c r="K71" s="53">
        <f t="shared" si="5"/>
        <v>173480</v>
      </c>
      <c r="L71" s="61"/>
      <c r="M71" s="61"/>
      <c r="N71" s="61"/>
      <c r="O71" s="61"/>
      <c r="P71" s="61"/>
      <c r="Q71" s="61"/>
      <c r="R71" s="61"/>
      <c r="S71" s="61">
        <v>173480</v>
      </c>
      <c r="T71" s="61"/>
      <c r="U71" s="61"/>
      <c r="V71" s="62"/>
      <c r="W71" s="170" t="s">
        <v>733</v>
      </c>
      <c r="X71" s="32" t="str">
        <f t="shared" si="6"/>
        <v>22600004050000000000000</v>
      </c>
    </row>
    <row r="72" spans="2:24" ht="12.75" customHeight="1" x14ac:dyDescent="0.2">
      <c r="B72" s="160" t="s">
        <v>730</v>
      </c>
      <c r="C72" s="171" t="s">
        <v>686</v>
      </c>
      <c r="D72" s="172" t="s">
        <v>338</v>
      </c>
      <c r="E72" s="173" t="s">
        <v>692</v>
      </c>
      <c r="F72" s="174" t="s">
        <v>88</v>
      </c>
      <c r="G72" s="175" t="s">
        <v>694</v>
      </c>
      <c r="H72" s="176" t="s">
        <v>692</v>
      </c>
      <c r="I72" s="53">
        <f t="shared" ref="I72:I103" si="7">K72+V72-J72</f>
        <v>7927.92</v>
      </c>
      <c r="J72" s="61"/>
      <c r="K72" s="53">
        <f t="shared" ref="K72:K103" si="8">M72+N72+O72+P72+Q72+R72+S72+T72+U72-L72</f>
        <v>7927.92</v>
      </c>
      <c r="L72" s="61"/>
      <c r="M72" s="61"/>
      <c r="N72" s="61"/>
      <c r="O72" s="61"/>
      <c r="P72" s="61"/>
      <c r="Q72" s="61"/>
      <c r="R72" s="61"/>
      <c r="S72" s="61"/>
      <c r="T72" s="61">
        <v>7927.92</v>
      </c>
      <c r="U72" s="61"/>
      <c r="V72" s="62"/>
      <c r="W72" s="170" t="s">
        <v>715</v>
      </c>
      <c r="X72" s="32" t="str">
        <f t="shared" ref="X72:X103" si="9">IF(D72="","000",D72)&amp;IF(E72="","000",E72)&amp;IF(F72="","0000",F72)&amp;IF(G72="","0000000000",G72)&amp;IF(H72="","000",H72)</f>
        <v>22600004080000000000000</v>
      </c>
    </row>
    <row r="73" spans="2:24" ht="12.75" customHeight="1" x14ac:dyDescent="0.2">
      <c r="B73" s="160" t="s">
        <v>730</v>
      </c>
      <c r="C73" s="171" t="s">
        <v>686</v>
      </c>
      <c r="D73" s="172" t="s">
        <v>338</v>
      </c>
      <c r="E73" s="173" t="s">
        <v>692</v>
      </c>
      <c r="F73" s="174" t="s">
        <v>91</v>
      </c>
      <c r="G73" s="175" t="s">
        <v>694</v>
      </c>
      <c r="H73" s="176" t="s">
        <v>692</v>
      </c>
      <c r="I73" s="53">
        <f t="shared" si="7"/>
        <v>1435401.98</v>
      </c>
      <c r="J73" s="61"/>
      <c r="K73" s="53">
        <f t="shared" si="8"/>
        <v>1435401.98</v>
      </c>
      <c r="L73" s="61"/>
      <c r="M73" s="61"/>
      <c r="N73" s="61"/>
      <c r="O73" s="61"/>
      <c r="P73" s="61"/>
      <c r="Q73" s="61"/>
      <c r="R73" s="61"/>
      <c r="S73" s="61">
        <v>178680</v>
      </c>
      <c r="T73" s="61">
        <v>644466.18000000005</v>
      </c>
      <c r="U73" s="61">
        <v>612255.80000000005</v>
      </c>
      <c r="V73" s="62"/>
      <c r="W73" s="170" t="s">
        <v>720</v>
      </c>
      <c r="X73" s="32" t="str">
        <f t="shared" si="9"/>
        <v>22600004090000000000000</v>
      </c>
    </row>
    <row r="74" spans="2:24" ht="12.75" customHeight="1" x14ac:dyDescent="0.2">
      <c r="B74" s="160" t="s">
        <v>730</v>
      </c>
      <c r="C74" s="171" t="s">
        <v>686</v>
      </c>
      <c r="D74" s="172" t="s">
        <v>338</v>
      </c>
      <c r="E74" s="173" t="s">
        <v>692</v>
      </c>
      <c r="F74" s="174" t="s">
        <v>724</v>
      </c>
      <c r="G74" s="175" t="s">
        <v>694</v>
      </c>
      <c r="H74" s="176" t="s">
        <v>692</v>
      </c>
      <c r="I74" s="53">
        <f t="shared" si="7"/>
        <v>428722.08</v>
      </c>
      <c r="J74" s="61"/>
      <c r="K74" s="53">
        <f t="shared" si="8"/>
        <v>428722.08</v>
      </c>
      <c r="L74" s="61"/>
      <c r="M74" s="61"/>
      <c r="N74" s="61"/>
      <c r="O74" s="61"/>
      <c r="P74" s="61"/>
      <c r="Q74" s="61"/>
      <c r="R74" s="61"/>
      <c r="S74" s="61">
        <v>112945.75</v>
      </c>
      <c r="T74" s="61">
        <v>315776.33</v>
      </c>
      <c r="U74" s="61"/>
      <c r="V74" s="62"/>
      <c r="W74" s="170" t="s">
        <v>725</v>
      </c>
      <c r="X74" s="32" t="str">
        <f t="shared" si="9"/>
        <v>22600004120000000000000</v>
      </c>
    </row>
    <row r="75" spans="2:24" ht="12.75" customHeight="1" x14ac:dyDescent="0.2">
      <c r="B75" s="160" t="s">
        <v>730</v>
      </c>
      <c r="C75" s="171" t="s">
        <v>686</v>
      </c>
      <c r="D75" s="172" t="s">
        <v>338</v>
      </c>
      <c r="E75" s="173" t="s">
        <v>692</v>
      </c>
      <c r="F75" s="174" t="s">
        <v>726</v>
      </c>
      <c r="G75" s="175" t="s">
        <v>694</v>
      </c>
      <c r="H75" s="176" t="s">
        <v>692</v>
      </c>
      <c r="I75" s="53">
        <f t="shared" si="7"/>
        <v>3500</v>
      </c>
      <c r="J75" s="61"/>
      <c r="K75" s="53">
        <f t="shared" si="8"/>
        <v>3500</v>
      </c>
      <c r="L75" s="61"/>
      <c r="M75" s="61"/>
      <c r="N75" s="61"/>
      <c r="O75" s="61"/>
      <c r="P75" s="61"/>
      <c r="Q75" s="61"/>
      <c r="R75" s="61"/>
      <c r="S75" s="61"/>
      <c r="T75" s="61">
        <v>3500</v>
      </c>
      <c r="U75" s="61"/>
      <c r="V75" s="62"/>
      <c r="W75" s="170" t="s">
        <v>727</v>
      </c>
      <c r="X75" s="32" t="str">
        <f t="shared" si="9"/>
        <v>22600005010000000000000</v>
      </c>
    </row>
    <row r="76" spans="2:24" ht="12.75" customHeight="1" x14ac:dyDescent="0.2">
      <c r="B76" s="160" t="s">
        <v>730</v>
      </c>
      <c r="C76" s="171" t="s">
        <v>686</v>
      </c>
      <c r="D76" s="172" t="s">
        <v>338</v>
      </c>
      <c r="E76" s="173" t="s">
        <v>692</v>
      </c>
      <c r="F76" s="174" t="s">
        <v>103</v>
      </c>
      <c r="G76" s="175" t="s">
        <v>694</v>
      </c>
      <c r="H76" s="176" t="s">
        <v>692</v>
      </c>
      <c r="I76" s="53">
        <f t="shared" si="7"/>
        <v>381314.16</v>
      </c>
      <c r="J76" s="61"/>
      <c r="K76" s="53">
        <f t="shared" si="8"/>
        <v>381314.16</v>
      </c>
      <c r="L76" s="61"/>
      <c r="M76" s="61"/>
      <c r="N76" s="61"/>
      <c r="O76" s="61"/>
      <c r="P76" s="61"/>
      <c r="Q76" s="61"/>
      <c r="R76" s="61"/>
      <c r="S76" s="61">
        <v>87980</v>
      </c>
      <c r="T76" s="61">
        <v>293334.15999999997</v>
      </c>
      <c r="U76" s="61"/>
      <c r="V76" s="62"/>
      <c r="W76" s="170" t="s">
        <v>728</v>
      </c>
      <c r="X76" s="32" t="str">
        <f t="shared" si="9"/>
        <v>22600005020000000000000</v>
      </c>
    </row>
    <row r="77" spans="2:24" ht="12.75" customHeight="1" x14ac:dyDescent="0.2">
      <c r="B77" s="160" t="s">
        <v>730</v>
      </c>
      <c r="C77" s="171" t="s">
        <v>686</v>
      </c>
      <c r="D77" s="172" t="s">
        <v>338</v>
      </c>
      <c r="E77" s="173" t="s">
        <v>692</v>
      </c>
      <c r="F77" s="174" t="s">
        <v>106</v>
      </c>
      <c r="G77" s="175" t="s">
        <v>694</v>
      </c>
      <c r="H77" s="176" t="s">
        <v>692</v>
      </c>
      <c r="I77" s="53">
        <f t="shared" si="7"/>
        <v>775906.76</v>
      </c>
      <c r="J77" s="61"/>
      <c r="K77" s="53">
        <f t="shared" si="8"/>
        <v>775906.76</v>
      </c>
      <c r="L77" s="61"/>
      <c r="M77" s="61"/>
      <c r="N77" s="61"/>
      <c r="O77" s="61"/>
      <c r="P77" s="61"/>
      <c r="Q77" s="61"/>
      <c r="R77" s="61"/>
      <c r="S77" s="61"/>
      <c r="T77" s="61">
        <v>504188.76</v>
      </c>
      <c r="U77" s="61">
        <v>271718</v>
      </c>
      <c r="V77" s="62"/>
      <c r="W77" s="170" t="s">
        <v>713</v>
      </c>
      <c r="X77" s="32" t="str">
        <f t="shared" si="9"/>
        <v>22600005030000000000000</v>
      </c>
    </row>
    <row r="78" spans="2:24" ht="12.75" customHeight="1" x14ac:dyDescent="0.2">
      <c r="B78" s="160" t="s">
        <v>730</v>
      </c>
      <c r="C78" s="171" t="s">
        <v>686</v>
      </c>
      <c r="D78" s="172" t="s">
        <v>338</v>
      </c>
      <c r="E78" s="173" t="s">
        <v>692</v>
      </c>
      <c r="F78" s="174" t="s">
        <v>152</v>
      </c>
      <c r="G78" s="175" t="s">
        <v>694</v>
      </c>
      <c r="H78" s="176" t="s">
        <v>692</v>
      </c>
      <c r="I78" s="53">
        <f t="shared" si="7"/>
        <v>118691</v>
      </c>
      <c r="J78" s="61"/>
      <c r="K78" s="53">
        <f t="shared" si="8"/>
        <v>118691</v>
      </c>
      <c r="L78" s="61"/>
      <c r="M78" s="61"/>
      <c r="N78" s="61"/>
      <c r="O78" s="61"/>
      <c r="P78" s="61"/>
      <c r="Q78" s="61"/>
      <c r="R78" s="61"/>
      <c r="S78" s="61">
        <v>56400</v>
      </c>
      <c r="T78" s="61">
        <v>44291</v>
      </c>
      <c r="U78" s="61">
        <v>18000</v>
      </c>
      <c r="V78" s="62"/>
      <c r="W78" s="170" t="s">
        <v>729</v>
      </c>
      <c r="X78" s="32" t="str">
        <f t="shared" si="9"/>
        <v>22600007050000000000000</v>
      </c>
    </row>
    <row r="79" spans="2:24" ht="12.75" customHeight="1" x14ac:dyDescent="0.2">
      <c r="B79" s="160" t="s">
        <v>730</v>
      </c>
      <c r="C79" s="171" t="s">
        <v>686</v>
      </c>
      <c r="D79" s="172" t="s">
        <v>338</v>
      </c>
      <c r="E79" s="173" t="s">
        <v>692</v>
      </c>
      <c r="F79" s="174" t="s">
        <v>164</v>
      </c>
      <c r="G79" s="175" t="s">
        <v>694</v>
      </c>
      <c r="H79" s="176" t="s">
        <v>692</v>
      </c>
      <c r="I79" s="53">
        <f t="shared" si="7"/>
        <v>1026468.69</v>
      </c>
      <c r="J79" s="61"/>
      <c r="K79" s="53">
        <f t="shared" si="8"/>
        <v>1026468.69</v>
      </c>
      <c r="L79" s="61"/>
      <c r="M79" s="61"/>
      <c r="N79" s="61"/>
      <c r="O79" s="61"/>
      <c r="P79" s="61"/>
      <c r="Q79" s="61"/>
      <c r="R79" s="61"/>
      <c r="S79" s="61">
        <v>1026468.69</v>
      </c>
      <c r="T79" s="61"/>
      <c r="U79" s="61"/>
      <c r="V79" s="62"/>
      <c r="W79" s="170" t="s">
        <v>706</v>
      </c>
      <c r="X79" s="32" t="str">
        <f t="shared" si="9"/>
        <v>22600007090000000000000</v>
      </c>
    </row>
    <row r="80" spans="2:24" ht="12.75" customHeight="1" x14ac:dyDescent="0.2">
      <c r="B80" s="160" t="s">
        <v>730</v>
      </c>
      <c r="C80" s="171" t="s">
        <v>686</v>
      </c>
      <c r="D80" s="172" t="s">
        <v>338</v>
      </c>
      <c r="E80" s="173" t="s">
        <v>692</v>
      </c>
      <c r="F80" s="174" t="s">
        <v>170</v>
      </c>
      <c r="G80" s="175" t="s">
        <v>694</v>
      </c>
      <c r="H80" s="176" t="s">
        <v>692</v>
      </c>
      <c r="I80" s="53">
        <f t="shared" si="7"/>
        <v>254350</v>
      </c>
      <c r="J80" s="61"/>
      <c r="K80" s="53">
        <f t="shared" si="8"/>
        <v>254350</v>
      </c>
      <c r="L80" s="61"/>
      <c r="M80" s="61"/>
      <c r="N80" s="61"/>
      <c r="O80" s="61"/>
      <c r="P80" s="61"/>
      <c r="Q80" s="61"/>
      <c r="R80" s="61"/>
      <c r="S80" s="61"/>
      <c r="T80" s="61">
        <v>254350</v>
      </c>
      <c r="U80" s="61"/>
      <c r="V80" s="62"/>
      <c r="W80" s="170" t="s">
        <v>734</v>
      </c>
      <c r="X80" s="32" t="str">
        <f t="shared" si="9"/>
        <v>22600008010000000000000</v>
      </c>
    </row>
    <row r="81" spans="2:24" ht="12.75" customHeight="1" x14ac:dyDescent="0.2">
      <c r="B81" s="160" t="s">
        <v>730</v>
      </c>
      <c r="C81" s="171" t="s">
        <v>686</v>
      </c>
      <c r="D81" s="172" t="s">
        <v>338</v>
      </c>
      <c r="E81" s="173" t="s">
        <v>692</v>
      </c>
      <c r="F81" s="174" t="s">
        <v>177</v>
      </c>
      <c r="G81" s="175" t="s">
        <v>694</v>
      </c>
      <c r="H81" s="176" t="s">
        <v>692</v>
      </c>
      <c r="I81" s="53">
        <f t="shared" si="7"/>
        <v>266752.05</v>
      </c>
      <c r="J81" s="61"/>
      <c r="K81" s="53">
        <f t="shared" si="8"/>
        <v>266752.05</v>
      </c>
      <c r="L81" s="61"/>
      <c r="M81" s="61"/>
      <c r="N81" s="61"/>
      <c r="O81" s="61"/>
      <c r="P81" s="61"/>
      <c r="Q81" s="61"/>
      <c r="R81" s="61"/>
      <c r="S81" s="61">
        <v>266752.05</v>
      </c>
      <c r="T81" s="61"/>
      <c r="U81" s="61"/>
      <c r="V81" s="62"/>
      <c r="W81" s="170" t="s">
        <v>707</v>
      </c>
      <c r="X81" s="32" t="str">
        <f t="shared" si="9"/>
        <v>22600008040000000000000</v>
      </c>
    </row>
    <row r="82" spans="2:24" ht="12.75" customHeight="1" x14ac:dyDescent="0.2">
      <c r="B82" s="160" t="s">
        <v>730</v>
      </c>
      <c r="C82" s="171" t="s">
        <v>686</v>
      </c>
      <c r="D82" s="172" t="s">
        <v>338</v>
      </c>
      <c r="E82" s="173" t="s">
        <v>692</v>
      </c>
      <c r="F82" s="174" t="s">
        <v>717</v>
      </c>
      <c r="G82" s="175" t="s">
        <v>694</v>
      </c>
      <c r="H82" s="176" t="s">
        <v>692</v>
      </c>
      <c r="I82" s="53">
        <f t="shared" si="7"/>
        <v>346159.8</v>
      </c>
      <c r="J82" s="61"/>
      <c r="K82" s="53">
        <f t="shared" si="8"/>
        <v>346159.8</v>
      </c>
      <c r="L82" s="61"/>
      <c r="M82" s="61"/>
      <c r="N82" s="61"/>
      <c r="O82" s="61"/>
      <c r="P82" s="61"/>
      <c r="Q82" s="61"/>
      <c r="R82" s="61"/>
      <c r="S82" s="61">
        <v>302200</v>
      </c>
      <c r="T82" s="61">
        <v>33500</v>
      </c>
      <c r="U82" s="61">
        <v>10459.799999999999</v>
      </c>
      <c r="V82" s="62"/>
      <c r="W82" s="170" t="s">
        <v>718</v>
      </c>
      <c r="X82" s="32" t="str">
        <f t="shared" si="9"/>
        <v>22600011010000000000000</v>
      </c>
    </row>
    <row r="83" spans="2:24" ht="12.75" customHeight="1" x14ac:dyDescent="0.2">
      <c r="B83" s="160" t="s">
        <v>735</v>
      </c>
      <c r="C83" s="171" t="s">
        <v>686</v>
      </c>
      <c r="D83" s="172" t="s">
        <v>341</v>
      </c>
      <c r="E83" s="173" t="s">
        <v>692</v>
      </c>
      <c r="F83" s="174" t="s">
        <v>696</v>
      </c>
      <c r="G83" s="175" t="s">
        <v>694</v>
      </c>
      <c r="H83" s="176" t="s">
        <v>692</v>
      </c>
      <c r="I83" s="53">
        <f t="shared" si="7"/>
        <v>6888.01</v>
      </c>
      <c r="J83" s="61"/>
      <c r="K83" s="53">
        <f t="shared" si="8"/>
        <v>6888.01</v>
      </c>
      <c r="L83" s="61"/>
      <c r="M83" s="61"/>
      <c r="N83" s="61"/>
      <c r="O83" s="61"/>
      <c r="P83" s="61"/>
      <c r="Q83" s="61"/>
      <c r="R83" s="61"/>
      <c r="S83" s="61"/>
      <c r="T83" s="61">
        <v>3051.36</v>
      </c>
      <c r="U83" s="61">
        <v>3836.65</v>
      </c>
      <c r="V83" s="62"/>
      <c r="W83" s="170" t="s">
        <v>697</v>
      </c>
      <c r="X83" s="32" t="str">
        <f t="shared" si="9"/>
        <v>22700001040000000000000</v>
      </c>
    </row>
    <row r="84" spans="2:24" ht="12.75" customHeight="1" x14ac:dyDescent="0.2">
      <c r="B84" s="160" t="s">
        <v>735</v>
      </c>
      <c r="C84" s="171" t="s">
        <v>686</v>
      </c>
      <c r="D84" s="172" t="s">
        <v>341</v>
      </c>
      <c r="E84" s="173" t="s">
        <v>692</v>
      </c>
      <c r="F84" s="174" t="s">
        <v>704</v>
      </c>
      <c r="G84" s="175" t="s">
        <v>694</v>
      </c>
      <c r="H84" s="176" t="s">
        <v>692</v>
      </c>
      <c r="I84" s="53">
        <f t="shared" si="7"/>
        <v>9606.16</v>
      </c>
      <c r="J84" s="61"/>
      <c r="K84" s="53">
        <f t="shared" si="8"/>
        <v>9606.16</v>
      </c>
      <c r="L84" s="61"/>
      <c r="M84" s="61"/>
      <c r="N84" s="61"/>
      <c r="O84" s="61"/>
      <c r="P84" s="61"/>
      <c r="Q84" s="61"/>
      <c r="R84" s="61"/>
      <c r="S84" s="61"/>
      <c r="T84" s="61"/>
      <c r="U84" s="61">
        <v>9606.16</v>
      </c>
      <c r="V84" s="62"/>
      <c r="W84" s="170" t="s">
        <v>705</v>
      </c>
      <c r="X84" s="32" t="str">
        <f t="shared" si="9"/>
        <v>22700003100000000000000</v>
      </c>
    </row>
    <row r="85" spans="2:24" ht="12.75" customHeight="1" x14ac:dyDescent="0.2">
      <c r="B85" s="160" t="s">
        <v>735</v>
      </c>
      <c r="C85" s="171" t="s">
        <v>686</v>
      </c>
      <c r="D85" s="172" t="s">
        <v>341</v>
      </c>
      <c r="E85" s="173" t="s">
        <v>692</v>
      </c>
      <c r="F85" s="174" t="s">
        <v>164</v>
      </c>
      <c r="G85" s="175" t="s">
        <v>694</v>
      </c>
      <c r="H85" s="176" t="s">
        <v>692</v>
      </c>
      <c r="I85" s="53">
        <f t="shared" si="7"/>
        <v>10329.07</v>
      </c>
      <c r="J85" s="61"/>
      <c r="K85" s="53">
        <f t="shared" si="8"/>
        <v>10329.07</v>
      </c>
      <c r="L85" s="61"/>
      <c r="M85" s="61"/>
      <c r="N85" s="61"/>
      <c r="O85" s="61"/>
      <c r="P85" s="61"/>
      <c r="Q85" s="61"/>
      <c r="R85" s="61"/>
      <c r="S85" s="61">
        <v>10329.07</v>
      </c>
      <c r="T85" s="61"/>
      <c r="U85" s="61"/>
      <c r="V85" s="62"/>
      <c r="W85" s="170" t="s">
        <v>706</v>
      </c>
      <c r="X85" s="32" t="str">
        <f t="shared" si="9"/>
        <v>22700007090000000000000</v>
      </c>
    </row>
    <row r="86" spans="2:24" ht="12.75" customHeight="1" x14ac:dyDescent="0.2">
      <c r="B86" s="160" t="s">
        <v>736</v>
      </c>
      <c r="C86" s="171" t="s">
        <v>686</v>
      </c>
      <c r="D86" s="172" t="s">
        <v>536</v>
      </c>
      <c r="E86" s="173" t="s">
        <v>692</v>
      </c>
      <c r="F86" s="174" t="s">
        <v>103</v>
      </c>
      <c r="G86" s="175" t="s">
        <v>694</v>
      </c>
      <c r="H86" s="176" t="s">
        <v>692</v>
      </c>
      <c r="I86" s="53">
        <f t="shared" si="7"/>
        <v>3902638.48</v>
      </c>
      <c r="J86" s="61"/>
      <c r="K86" s="53">
        <f t="shared" si="8"/>
        <v>3902638.48</v>
      </c>
      <c r="L86" s="61"/>
      <c r="M86" s="61"/>
      <c r="N86" s="61"/>
      <c r="O86" s="61"/>
      <c r="P86" s="61"/>
      <c r="Q86" s="61"/>
      <c r="R86" s="61"/>
      <c r="S86" s="61"/>
      <c r="T86" s="61">
        <v>3902638.48</v>
      </c>
      <c r="U86" s="61"/>
      <c r="V86" s="62"/>
      <c r="W86" s="170" t="s">
        <v>728</v>
      </c>
      <c r="X86" s="32" t="str">
        <f t="shared" si="9"/>
        <v>22800005020000000000000</v>
      </c>
    </row>
    <row r="87" spans="2:24" ht="12.75" customHeight="1" x14ac:dyDescent="0.2">
      <c r="B87" s="160" t="s">
        <v>736</v>
      </c>
      <c r="C87" s="171" t="s">
        <v>686</v>
      </c>
      <c r="D87" s="172" t="s">
        <v>536</v>
      </c>
      <c r="E87" s="173" t="s">
        <v>692</v>
      </c>
      <c r="F87" s="174" t="s">
        <v>106</v>
      </c>
      <c r="G87" s="175" t="s">
        <v>694</v>
      </c>
      <c r="H87" s="176" t="s">
        <v>692</v>
      </c>
      <c r="I87" s="53">
        <f t="shared" si="7"/>
        <v>4245134.3999999994</v>
      </c>
      <c r="J87" s="61"/>
      <c r="K87" s="53">
        <f t="shared" si="8"/>
        <v>4245134.3999999994</v>
      </c>
      <c r="L87" s="61"/>
      <c r="M87" s="61"/>
      <c r="N87" s="61"/>
      <c r="O87" s="61"/>
      <c r="P87" s="61"/>
      <c r="Q87" s="61"/>
      <c r="R87" s="61"/>
      <c r="S87" s="61"/>
      <c r="T87" s="61">
        <v>4224214.8</v>
      </c>
      <c r="U87" s="61">
        <v>20919.599999999999</v>
      </c>
      <c r="V87" s="62"/>
      <c r="W87" s="170" t="s">
        <v>713</v>
      </c>
      <c r="X87" s="32" t="str">
        <f t="shared" si="9"/>
        <v>22800005030000000000000</v>
      </c>
    </row>
    <row r="88" spans="2:24" ht="12.75" customHeight="1" x14ac:dyDescent="0.2">
      <c r="B88" s="160" t="s">
        <v>737</v>
      </c>
      <c r="C88" s="171" t="s">
        <v>686</v>
      </c>
      <c r="D88" s="172" t="s">
        <v>350</v>
      </c>
      <c r="E88" s="173" t="s">
        <v>692</v>
      </c>
      <c r="F88" s="174" t="s">
        <v>738</v>
      </c>
      <c r="G88" s="175" t="s">
        <v>694</v>
      </c>
      <c r="H88" s="176" t="s">
        <v>692</v>
      </c>
      <c r="I88" s="53">
        <f t="shared" si="7"/>
        <v>68149.63</v>
      </c>
      <c r="J88" s="61"/>
      <c r="K88" s="53">
        <f t="shared" si="8"/>
        <v>68149.63</v>
      </c>
      <c r="L88" s="61"/>
      <c r="M88" s="61"/>
      <c r="N88" s="61"/>
      <c r="O88" s="61"/>
      <c r="P88" s="61"/>
      <c r="Q88" s="61"/>
      <c r="R88" s="61"/>
      <c r="S88" s="61">
        <v>68149.63</v>
      </c>
      <c r="T88" s="61"/>
      <c r="U88" s="61"/>
      <c r="V88" s="62"/>
      <c r="W88" s="170" t="s">
        <v>739</v>
      </c>
      <c r="X88" s="32" t="str">
        <f t="shared" si="9"/>
        <v>23100013010000000000000</v>
      </c>
    </row>
    <row r="89" spans="2:24" ht="21.4" customHeight="1" x14ac:dyDescent="0.2">
      <c r="B89" s="160" t="s">
        <v>740</v>
      </c>
      <c r="C89" s="171" t="s">
        <v>686</v>
      </c>
      <c r="D89" s="172" t="s">
        <v>359</v>
      </c>
      <c r="E89" s="173" t="s">
        <v>692</v>
      </c>
      <c r="F89" s="174" t="s">
        <v>704</v>
      </c>
      <c r="G89" s="175" t="s">
        <v>694</v>
      </c>
      <c r="H89" s="176" t="s">
        <v>692</v>
      </c>
      <c r="I89" s="53">
        <f t="shared" si="7"/>
        <v>60000</v>
      </c>
      <c r="J89" s="61"/>
      <c r="K89" s="53">
        <f t="shared" si="8"/>
        <v>60000</v>
      </c>
      <c r="L89" s="61"/>
      <c r="M89" s="61"/>
      <c r="N89" s="61"/>
      <c r="O89" s="61"/>
      <c r="P89" s="61"/>
      <c r="Q89" s="61"/>
      <c r="R89" s="61"/>
      <c r="S89" s="61"/>
      <c r="T89" s="61">
        <v>60000</v>
      </c>
      <c r="U89" s="61"/>
      <c r="V89" s="62"/>
      <c r="W89" s="170" t="s">
        <v>705</v>
      </c>
      <c r="X89" s="32" t="str">
        <f t="shared" si="9"/>
        <v>24100003100000000000000</v>
      </c>
    </row>
    <row r="90" spans="2:24" ht="21.4" customHeight="1" x14ac:dyDescent="0.2">
      <c r="B90" s="160" t="s">
        <v>740</v>
      </c>
      <c r="C90" s="171" t="s">
        <v>686</v>
      </c>
      <c r="D90" s="172" t="s">
        <v>359</v>
      </c>
      <c r="E90" s="173" t="s">
        <v>692</v>
      </c>
      <c r="F90" s="174" t="s">
        <v>91</v>
      </c>
      <c r="G90" s="175" t="s">
        <v>694</v>
      </c>
      <c r="H90" s="176" t="s">
        <v>692</v>
      </c>
      <c r="I90" s="53">
        <f t="shared" si="7"/>
        <v>33506925.329999998</v>
      </c>
      <c r="J90" s="61"/>
      <c r="K90" s="53">
        <f t="shared" si="8"/>
        <v>33506925.329999998</v>
      </c>
      <c r="L90" s="61"/>
      <c r="M90" s="61"/>
      <c r="N90" s="61"/>
      <c r="O90" s="61"/>
      <c r="P90" s="61"/>
      <c r="Q90" s="61"/>
      <c r="R90" s="61"/>
      <c r="S90" s="61"/>
      <c r="T90" s="61">
        <v>33506925.329999998</v>
      </c>
      <c r="U90" s="61"/>
      <c r="V90" s="62"/>
      <c r="W90" s="170" t="s">
        <v>720</v>
      </c>
      <c r="X90" s="32" t="str">
        <f t="shared" si="9"/>
        <v>24100004090000000000000</v>
      </c>
    </row>
    <row r="91" spans="2:24" ht="21.4" customHeight="1" x14ac:dyDescent="0.2">
      <c r="B91" s="160" t="s">
        <v>740</v>
      </c>
      <c r="C91" s="171" t="s">
        <v>686</v>
      </c>
      <c r="D91" s="172" t="s">
        <v>359</v>
      </c>
      <c r="E91" s="173" t="s">
        <v>692</v>
      </c>
      <c r="F91" s="174" t="s">
        <v>726</v>
      </c>
      <c r="G91" s="175" t="s">
        <v>694</v>
      </c>
      <c r="H91" s="176" t="s">
        <v>692</v>
      </c>
      <c r="I91" s="53">
        <f t="shared" si="7"/>
        <v>315720</v>
      </c>
      <c r="J91" s="61"/>
      <c r="K91" s="53">
        <f t="shared" si="8"/>
        <v>315720</v>
      </c>
      <c r="L91" s="61"/>
      <c r="M91" s="61"/>
      <c r="N91" s="61"/>
      <c r="O91" s="61"/>
      <c r="P91" s="61"/>
      <c r="Q91" s="61"/>
      <c r="R91" s="61"/>
      <c r="S91" s="61"/>
      <c r="T91" s="61">
        <v>315720</v>
      </c>
      <c r="U91" s="61"/>
      <c r="V91" s="62"/>
      <c r="W91" s="170" t="s">
        <v>727</v>
      </c>
      <c r="X91" s="32" t="str">
        <f t="shared" si="9"/>
        <v>24100005010000000000000</v>
      </c>
    </row>
    <row r="92" spans="2:24" ht="21.4" customHeight="1" x14ac:dyDescent="0.2">
      <c r="B92" s="160" t="s">
        <v>740</v>
      </c>
      <c r="C92" s="171" t="s">
        <v>686</v>
      </c>
      <c r="D92" s="172" t="s">
        <v>359</v>
      </c>
      <c r="E92" s="173" t="s">
        <v>692</v>
      </c>
      <c r="F92" s="174" t="s">
        <v>106</v>
      </c>
      <c r="G92" s="175" t="s">
        <v>694</v>
      </c>
      <c r="H92" s="176" t="s">
        <v>692</v>
      </c>
      <c r="I92" s="53">
        <f t="shared" si="7"/>
        <v>663195.03</v>
      </c>
      <c r="J92" s="61"/>
      <c r="K92" s="53">
        <f t="shared" si="8"/>
        <v>663195.03</v>
      </c>
      <c r="L92" s="61"/>
      <c r="M92" s="61"/>
      <c r="N92" s="61"/>
      <c r="O92" s="61"/>
      <c r="P92" s="61"/>
      <c r="Q92" s="61"/>
      <c r="R92" s="61"/>
      <c r="S92" s="61"/>
      <c r="T92" s="61">
        <v>663195.03</v>
      </c>
      <c r="U92" s="61"/>
      <c r="V92" s="62"/>
      <c r="W92" s="170" t="s">
        <v>713</v>
      </c>
      <c r="X92" s="32" t="str">
        <f t="shared" si="9"/>
        <v>24100005030000000000000</v>
      </c>
    </row>
    <row r="93" spans="2:24" ht="21.4" customHeight="1" x14ac:dyDescent="0.2">
      <c r="B93" s="160" t="s">
        <v>740</v>
      </c>
      <c r="C93" s="171" t="s">
        <v>686</v>
      </c>
      <c r="D93" s="172" t="s">
        <v>359</v>
      </c>
      <c r="E93" s="173" t="s">
        <v>692</v>
      </c>
      <c r="F93" s="174" t="s">
        <v>112</v>
      </c>
      <c r="G93" s="175" t="s">
        <v>694</v>
      </c>
      <c r="H93" s="176" t="s">
        <v>692</v>
      </c>
      <c r="I93" s="53">
        <f t="shared" si="7"/>
        <v>9010983.5199999996</v>
      </c>
      <c r="J93" s="61"/>
      <c r="K93" s="53">
        <f t="shared" si="8"/>
        <v>9010983.5199999996</v>
      </c>
      <c r="L93" s="61"/>
      <c r="M93" s="61"/>
      <c r="N93" s="61"/>
      <c r="O93" s="61"/>
      <c r="P93" s="61"/>
      <c r="Q93" s="61"/>
      <c r="R93" s="61"/>
      <c r="S93" s="61"/>
      <c r="T93" s="61">
        <v>9010983.5199999996</v>
      </c>
      <c r="U93" s="61"/>
      <c r="V93" s="62"/>
      <c r="W93" s="170" t="s">
        <v>741</v>
      </c>
      <c r="X93" s="32" t="str">
        <f t="shared" si="9"/>
        <v>24100005050000000000000</v>
      </c>
    </row>
    <row r="94" spans="2:24" ht="21.4" customHeight="1" x14ac:dyDescent="0.2">
      <c r="B94" s="160" t="s">
        <v>740</v>
      </c>
      <c r="C94" s="171" t="s">
        <v>686</v>
      </c>
      <c r="D94" s="172" t="s">
        <v>359</v>
      </c>
      <c r="E94" s="173" t="s">
        <v>692</v>
      </c>
      <c r="F94" s="174" t="s">
        <v>143</v>
      </c>
      <c r="G94" s="175" t="s">
        <v>694</v>
      </c>
      <c r="H94" s="176" t="s">
        <v>692</v>
      </c>
      <c r="I94" s="53">
        <f t="shared" si="7"/>
        <v>173770672.75999999</v>
      </c>
      <c r="J94" s="61"/>
      <c r="K94" s="53">
        <f t="shared" si="8"/>
        <v>173770672.75999999</v>
      </c>
      <c r="L94" s="61"/>
      <c r="M94" s="61"/>
      <c r="N94" s="61"/>
      <c r="O94" s="61"/>
      <c r="P94" s="61"/>
      <c r="Q94" s="61"/>
      <c r="R94" s="61"/>
      <c r="S94" s="61">
        <v>173770672.75999999</v>
      </c>
      <c r="T94" s="61"/>
      <c r="U94" s="61"/>
      <c r="V94" s="62"/>
      <c r="W94" s="170" t="s">
        <v>742</v>
      </c>
      <c r="X94" s="32" t="str">
        <f t="shared" si="9"/>
        <v>24100007010000000000000</v>
      </c>
    </row>
    <row r="95" spans="2:24" ht="21.4" customHeight="1" x14ac:dyDescent="0.2">
      <c r="B95" s="160" t="s">
        <v>740</v>
      </c>
      <c r="C95" s="171" t="s">
        <v>686</v>
      </c>
      <c r="D95" s="172" t="s">
        <v>359</v>
      </c>
      <c r="E95" s="173" t="s">
        <v>692</v>
      </c>
      <c r="F95" s="174" t="s">
        <v>743</v>
      </c>
      <c r="G95" s="175" t="s">
        <v>694</v>
      </c>
      <c r="H95" s="176" t="s">
        <v>692</v>
      </c>
      <c r="I95" s="53">
        <f t="shared" si="7"/>
        <v>217806708.72</v>
      </c>
      <c r="J95" s="61"/>
      <c r="K95" s="53">
        <f t="shared" si="8"/>
        <v>217806708.72</v>
      </c>
      <c r="L95" s="61"/>
      <c r="M95" s="61"/>
      <c r="N95" s="61"/>
      <c r="O95" s="61"/>
      <c r="P95" s="61"/>
      <c r="Q95" s="61"/>
      <c r="R95" s="61"/>
      <c r="S95" s="61">
        <v>217806708.72</v>
      </c>
      <c r="T95" s="61"/>
      <c r="U95" s="61"/>
      <c r="V95" s="62"/>
      <c r="W95" s="170" t="s">
        <v>744</v>
      </c>
      <c r="X95" s="32" t="str">
        <f t="shared" si="9"/>
        <v>24100007020000000000000</v>
      </c>
    </row>
    <row r="96" spans="2:24" ht="21.4" customHeight="1" x14ac:dyDescent="0.2">
      <c r="B96" s="160" t="s">
        <v>740</v>
      </c>
      <c r="C96" s="171" t="s">
        <v>686</v>
      </c>
      <c r="D96" s="172" t="s">
        <v>359</v>
      </c>
      <c r="E96" s="173" t="s">
        <v>692</v>
      </c>
      <c r="F96" s="174" t="s">
        <v>146</v>
      </c>
      <c r="G96" s="175" t="s">
        <v>694</v>
      </c>
      <c r="H96" s="176" t="s">
        <v>692</v>
      </c>
      <c r="I96" s="53">
        <f t="shared" si="7"/>
        <v>19533541.850000001</v>
      </c>
      <c r="J96" s="61"/>
      <c r="K96" s="53">
        <f t="shared" si="8"/>
        <v>19533541.850000001</v>
      </c>
      <c r="L96" s="61"/>
      <c r="M96" s="61"/>
      <c r="N96" s="61"/>
      <c r="O96" s="61"/>
      <c r="P96" s="61"/>
      <c r="Q96" s="61"/>
      <c r="R96" s="61"/>
      <c r="S96" s="61">
        <v>19533541.850000001</v>
      </c>
      <c r="T96" s="61"/>
      <c r="U96" s="61"/>
      <c r="V96" s="62"/>
      <c r="W96" s="170" t="s">
        <v>745</v>
      </c>
      <c r="X96" s="32" t="str">
        <f t="shared" si="9"/>
        <v>24100007030000000000000</v>
      </c>
    </row>
    <row r="97" spans="2:24" ht="21.4" customHeight="1" x14ac:dyDescent="0.2">
      <c r="B97" s="160" t="s">
        <v>740</v>
      </c>
      <c r="C97" s="171" t="s">
        <v>686</v>
      </c>
      <c r="D97" s="172" t="s">
        <v>359</v>
      </c>
      <c r="E97" s="173" t="s">
        <v>692</v>
      </c>
      <c r="F97" s="174" t="s">
        <v>158</v>
      </c>
      <c r="G97" s="175" t="s">
        <v>694</v>
      </c>
      <c r="H97" s="176" t="s">
        <v>692</v>
      </c>
      <c r="I97" s="53">
        <f t="shared" si="7"/>
        <v>4699920</v>
      </c>
      <c r="J97" s="61"/>
      <c r="K97" s="53">
        <f t="shared" si="8"/>
        <v>4699920</v>
      </c>
      <c r="L97" s="61"/>
      <c r="M97" s="61"/>
      <c r="N97" s="61"/>
      <c r="O97" s="61"/>
      <c r="P97" s="61"/>
      <c r="Q97" s="61"/>
      <c r="R97" s="61"/>
      <c r="S97" s="61">
        <v>4699920</v>
      </c>
      <c r="T97" s="61"/>
      <c r="U97" s="61"/>
      <c r="V97" s="62"/>
      <c r="W97" s="170" t="s">
        <v>716</v>
      </c>
      <c r="X97" s="32" t="str">
        <f t="shared" si="9"/>
        <v>24100007070000000000000</v>
      </c>
    </row>
    <row r="98" spans="2:24" ht="21.4" customHeight="1" x14ac:dyDescent="0.2">
      <c r="B98" s="160" t="s">
        <v>740</v>
      </c>
      <c r="C98" s="171" t="s">
        <v>686</v>
      </c>
      <c r="D98" s="172" t="s">
        <v>359</v>
      </c>
      <c r="E98" s="173" t="s">
        <v>692</v>
      </c>
      <c r="F98" s="174" t="s">
        <v>164</v>
      </c>
      <c r="G98" s="175" t="s">
        <v>694</v>
      </c>
      <c r="H98" s="176" t="s">
        <v>692</v>
      </c>
      <c r="I98" s="53">
        <f t="shared" si="7"/>
        <v>1300069.0900000001</v>
      </c>
      <c r="J98" s="61"/>
      <c r="K98" s="53">
        <f t="shared" si="8"/>
        <v>1300069.0900000001</v>
      </c>
      <c r="L98" s="61"/>
      <c r="M98" s="61"/>
      <c r="N98" s="61"/>
      <c r="O98" s="61"/>
      <c r="P98" s="61"/>
      <c r="Q98" s="61"/>
      <c r="R98" s="61"/>
      <c r="S98" s="61">
        <v>1300069.0900000001</v>
      </c>
      <c r="T98" s="61"/>
      <c r="U98" s="61"/>
      <c r="V98" s="62"/>
      <c r="W98" s="170" t="s">
        <v>706</v>
      </c>
      <c r="X98" s="32" t="str">
        <f t="shared" si="9"/>
        <v>24100007090000000000000</v>
      </c>
    </row>
    <row r="99" spans="2:24" ht="21.4" customHeight="1" x14ac:dyDescent="0.2">
      <c r="B99" s="160" t="s">
        <v>740</v>
      </c>
      <c r="C99" s="171" t="s">
        <v>686</v>
      </c>
      <c r="D99" s="172" t="s">
        <v>359</v>
      </c>
      <c r="E99" s="173" t="s">
        <v>692</v>
      </c>
      <c r="F99" s="174" t="s">
        <v>170</v>
      </c>
      <c r="G99" s="175" t="s">
        <v>694</v>
      </c>
      <c r="H99" s="176" t="s">
        <v>692</v>
      </c>
      <c r="I99" s="53">
        <f t="shared" si="7"/>
        <v>78422424.069999993</v>
      </c>
      <c r="J99" s="61"/>
      <c r="K99" s="53">
        <f t="shared" si="8"/>
        <v>78422424.069999993</v>
      </c>
      <c r="L99" s="61"/>
      <c r="M99" s="61"/>
      <c r="N99" s="61"/>
      <c r="O99" s="61"/>
      <c r="P99" s="61"/>
      <c r="Q99" s="61"/>
      <c r="R99" s="61"/>
      <c r="S99" s="61">
        <v>78422424.069999993</v>
      </c>
      <c r="T99" s="61"/>
      <c r="U99" s="61"/>
      <c r="V99" s="62"/>
      <c r="W99" s="170" t="s">
        <v>734</v>
      </c>
      <c r="X99" s="32" t="str">
        <f t="shared" si="9"/>
        <v>24100008010000000000000</v>
      </c>
    </row>
    <row r="100" spans="2:24" ht="21.4" customHeight="1" x14ac:dyDescent="0.2">
      <c r="B100" s="160" t="s">
        <v>740</v>
      </c>
      <c r="C100" s="171" t="s">
        <v>686</v>
      </c>
      <c r="D100" s="172" t="s">
        <v>359</v>
      </c>
      <c r="E100" s="173" t="s">
        <v>692</v>
      </c>
      <c r="F100" s="174" t="s">
        <v>717</v>
      </c>
      <c r="G100" s="175" t="s">
        <v>694</v>
      </c>
      <c r="H100" s="176" t="s">
        <v>692</v>
      </c>
      <c r="I100" s="53">
        <f t="shared" si="7"/>
        <v>30455743</v>
      </c>
      <c r="J100" s="61"/>
      <c r="K100" s="53">
        <f t="shared" si="8"/>
        <v>30455743</v>
      </c>
      <c r="L100" s="61"/>
      <c r="M100" s="61"/>
      <c r="N100" s="61"/>
      <c r="O100" s="61"/>
      <c r="P100" s="61"/>
      <c r="Q100" s="61"/>
      <c r="R100" s="61"/>
      <c r="S100" s="61">
        <v>30455743</v>
      </c>
      <c r="T100" s="61"/>
      <c r="U100" s="61"/>
      <c r="V100" s="62"/>
      <c r="W100" s="170" t="s">
        <v>718</v>
      </c>
      <c r="X100" s="32" t="str">
        <f t="shared" si="9"/>
        <v>24100011010000000000000</v>
      </c>
    </row>
    <row r="101" spans="2:24" ht="31.7" customHeight="1" x14ac:dyDescent="0.2">
      <c r="B101" s="160" t="s">
        <v>746</v>
      </c>
      <c r="C101" s="171" t="s">
        <v>686</v>
      </c>
      <c r="D101" s="172" t="s">
        <v>362</v>
      </c>
      <c r="E101" s="173" t="s">
        <v>692</v>
      </c>
      <c r="F101" s="174" t="s">
        <v>726</v>
      </c>
      <c r="G101" s="175" t="s">
        <v>694</v>
      </c>
      <c r="H101" s="176" t="s">
        <v>692</v>
      </c>
      <c r="I101" s="53">
        <f t="shared" si="7"/>
        <v>2397031.27</v>
      </c>
      <c r="J101" s="61"/>
      <c r="K101" s="53">
        <f t="shared" si="8"/>
        <v>2397031.27</v>
      </c>
      <c r="L101" s="61"/>
      <c r="M101" s="61"/>
      <c r="N101" s="61"/>
      <c r="O101" s="61"/>
      <c r="P101" s="61"/>
      <c r="Q101" s="61"/>
      <c r="R101" s="61"/>
      <c r="S101" s="61">
        <v>2397031.27</v>
      </c>
      <c r="T101" s="61"/>
      <c r="U101" s="61"/>
      <c r="V101" s="62"/>
      <c r="W101" s="170" t="s">
        <v>727</v>
      </c>
      <c r="X101" s="32" t="str">
        <f t="shared" si="9"/>
        <v>24200005010000000000000</v>
      </c>
    </row>
    <row r="102" spans="2:24" ht="41.65" customHeight="1" x14ac:dyDescent="0.2">
      <c r="B102" s="160" t="s">
        <v>747</v>
      </c>
      <c r="C102" s="171" t="s">
        <v>686</v>
      </c>
      <c r="D102" s="172" t="s">
        <v>371</v>
      </c>
      <c r="E102" s="173" t="s">
        <v>692</v>
      </c>
      <c r="F102" s="174" t="s">
        <v>722</v>
      </c>
      <c r="G102" s="175" t="s">
        <v>694</v>
      </c>
      <c r="H102" s="176" t="s">
        <v>692</v>
      </c>
      <c r="I102" s="53">
        <f t="shared" si="7"/>
        <v>43108</v>
      </c>
      <c r="J102" s="61"/>
      <c r="K102" s="53">
        <f t="shared" si="8"/>
        <v>43108</v>
      </c>
      <c r="L102" s="61"/>
      <c r="M102" s="61"/>
      <c r="N102" s="61"/>
      <c r="O102" s="61"/>
      <c r="P102" s="61"/>
      <c r="Q102" s="61"/>
      <c r="R102" s="61"/>
      <c r="S102" s="61">
        <v>43108</v>
      </c>
      <c r="T102" s="61"/>
      <c r="U102" s="61"/>
      <c r="V102" s="62"/>
      <c r="W102" s="170" t="s">
        <v>723</v>
      </c>
      <c r="X102" s="32" t="str">
        <f t="shared" si="9"/>
        <v>24500003140000000000000</v>
      </c>
    </row>
    <row r="103" spans="2:24" ht="41.65" customHeight="1" x14ac:dyDescent="0.2">
      <c r="B103" s="160" t="s">
        <v>747</v>
      </c>
      <c r="C103" s="171" t="s">
        <v>686</v>
      </c>
      <c r="D103" s="172" t="s">
        <v>371</v>
      </c>
      <c r="E103" s="173" t="s">
        <v>692</v>
      </c>
      <c r="F103" s="174" t="s">
        <v>724</v>
      </c>
      <c r="G103" s="175" t="s">
        <v>694</v>
      </c>
      <c r="H103" s="176" t="s">
        <v>692</v>
      </c>
      <c r="I103" s="53">
        <f t="shared" si="7"/>
        <v>2374040.5</v>
      </c>
      <c r="J103" s="61"/>
      <c r="K103" s="53">
        <f t="shared" si="8"/>
        <v>2374040.5</v>
      </c>
      <c r="L103" s="61"/>
      <c r="M103" s="61"/>
      <c r="N103" s="61"/>
      <c r="O103" s="61"/>
      <c r="P103" s="61"/>
      <c r="Q103" s="61"/>
      <c r="R103" s="61"/>
      <c r="S103" s="61">
        <v>2374040.5</v>
      </c>
      <c r="T103" s="61"/>
      <c r="U103" s="61"/>
      <c r="V103" s="62"/>
      <c r="W103" s="170" t="s">
        <v>725</v>
      </c>
      <c r="X103" s="32" t="str">
        <f t="shared" si="9"/>
        <v>24500004120000000000000</v>
      </c>
    </row>
    <row r="104" spans="2:24" ht="31.7" customHeight="1" x14ac:dyDescent="0.2">
      <c r="B104" s="160" t="s">
        <v>748</v>
      </c>
      <c r="C104" s="171" t="s">
        <v>686</v>
      </c>
      <c r="D104" s="172" t="s">
        <v>374</v>
      </c>
      <c r="E104" s="173" t="s">
        <v>692</v>
      </c>
      <c r="F104" s="174" t="s">
        <v>103</v>
      </c>
      <c r="G104" s="175" t="s">
        <v>694</v>
      </c>
      <c r="H104" s="176" t="s">
        <v>692</v>
      </c>
      <c r="I104" s="53">
        <f t="shared" ref="I104:I135" si="10">K104+V104-J104</f>
        <v>9136204.6999999993</v>
      </c>
      <c r="J104" s="61"/>
      <c r="K104" s="53">
        <f t="shared" ref="K104:K135" si="11">M104+N104+O104+P104+Q104+R104+S104+T104+U104-L104</f>
        <v>9136204.6999999993</v>
      </c>
      <c r="L104" s="61"/>
      <c r="M104" s="61"/>
      <c r="N104" s="61"/>
      <c r="O104" s="61"/>
      <c r="P104" s="61"/>
      <c r="Q104" s="61"/>
      <c r="R104" s="61"/>
      <c r="S104" s="61">
        <v>931008.78</v>
      </c>
      <c r="T104" s="61">
        <v>8205195.9199999999</v>
      </c>
      <c r="U104" s="61"/>
      <c r="V104" s="62"/>
      <c r="W104" s="170" t="s">
        <v>728</v>
      </c>
      <c r="X104" s="32" t="str">
        <f t="shared" ref="X104:X135" si="12">IF(D104="","000",D104)&amp;IF(E104="","000",E104)&amp;IF(F104="","0000",F104)&amp;IF(G104="","0000000000",G104)&amp;IF(H104="","000",H104)</f>
        <v>24600005020000000000000</v>
      </c>
    </row>
    <row r="105" spans="2:24" ht="21.4" customHeight="1" x14ac:dyDescent="0.2">
      <c r="B105" s="160" t="s">
        <v>749</v>
      </c>
      <c r="C105" s="171" t="s">
        <v>686</v>
      </c>
      <c r="D105" s="172" t="s">
        <v>396</v>
      </c>
      <c r="E105" s="173" t="s">
        <v>692</v>
      </c>
      <c r="F105" s="174" t="s">
        <v>698</v>
      </c>
      <c r="G105" s="175" t="s">
        <v>694</v>
      </c>
      <c r="H105" s="176" t="s">
        <v>692</v>
      </c>
      <c r="I105" s="53">
        <f t="shared" si="10"/>
        <v>0</v>
      </c>
      <c r="J105" s="61"/>
      <c r="K105" s="53">
        <f t="shared" si="11"/>
        <v>0</v>
      </c>
      <c r="L105" s="61">
        <v>1342424.06</v>
      </c>
      <c r="M105" s="61"/>
      <c r="N105" s="61"/>
      <c r="O105" s="61"/>
      <c r="P105" s="61"/>
      <c r="Q105" s="61"/>
      <c r="R105" s="61"/>
      <c r="S105" s="61"/>
      <c r="T105" s="61">
        <v>761118.06</v>
      </c>
      <c r="U105" s="61">
        <v>581306</v>
      </c>
      <c r="V105" s="62"/>
      <c r="W105" s="170" t="s">
        <v>699</v>
      </c>
      <c r="X105" s="32" t="str">
        <f t="shared" si="12"/>
        <v>25100001060000000000000</v>
      </c>
    </row>
    <row r="106" spans="2:24" ht="21.4" customHeight="1" x14ac:dyDescent="0.2">
      <c r="B106" s="160" t="s">
        <v>749</v>
      </c>
      <c r="C106" s="171" t="s">
        <v>686</v>
      </c>
      <c r="D106" s="172" t="s">
        <v>396</v>
      </c>
      <c r="E106" s="173" t="s">
        <v>692</v>
      </c>
      <c r="F106" s="174" t="s">
        <v>700</v>
      </c>
      <c r="G106" s="175" t="s">
        <v>694</v>
      </c>
      <c r="H106" s="176" t="s">
        <v>692</v>
      </c>
      <c r="I106" s="53">
        <f t="shared" si="10"/>
        <v>0</v>
      </c>
      <c r="J106" s="61"/>
      <c r="K106" s="53">
        <f t="shared" si="11"/>
        <v>0</v>
      </c>
      <c r="L106" s="61">
        <v>590000</v>
      </c>
      <c r="M106" s="61"/>
      <c r="N106" s="61"/>
      <c r="O106" s="61"/>
      <c r="P106" s="61"/>
      <c r="Q106" s="61"/>
      <c r="R106" s="61"/>
      <c r="S106" s="61">
        <v>590000</v>
      </c>
      <c r="T106" s="61"/>
      <c r="U106" s="61"/>
      <c r="V106" s="62"/>
      <c r="W106" s="170" t="s">
        <v>701</v>
      </c>
      <c r="X106" s="32" t="str">
        <f t="shared" si="12"/>
        <v>25100001130000000000000</v>
      </c>
    </row>
    <row r="107" spans="2:24" ht="21.4" customHeight="1" x14ac:dyDescent="0.2">
      <c r="B107" s="160" t="s">
        <v>749</v>
      </c>
      <c r="C107" s="171" t="s">
        <v>686</v>
      </c>
      <c r="D107" s="172" t="s">
        <v>396</v>
      </c>
      <c r="E107" s="173" t="s">
        <v>692</v>
      </c>
      <c r="F107" s="174" t="s">
        <v>702</v>
      </c>
      <c r="G107" s="175" t="s">
        <v>694</v>
      </c>
      <c r="H107" s="176" t="s">
        <v>692</v>
      </c>
      <c r="I107" s="53">
        <f t="shared" si="10"/>
        <v>0</v>
      </c>
      <c r="J107" s="61"/>
      <c r="K107" s="53">
        <f t="shared" si="11"/>
        <v>0</v>
      </c>
      <c r="L107" s="61">
        <v>1243800</v>
      </c>
      <c r="M107" s="61"/>
      <c r="N107" s="61"/>
      <c r="O107" s="61"/>
      <c r="P107" s="61"/>
      <c r="Q107" s="61"/>
      <c r="R107" s="61"/>
      <c r="S107" s="61">
        <v>1243800</v>
      </c>
      <c r="T107" s="61"/>
      <c r="U107" s="61"/>
      <c r="V107" s="62"/>
      <c r="W107" s="170" t="s">
        <v>703</v>
      </c>
      <c r="X107" s="32" t="str">
        <f t="shared" si="12"/>
        <v>25100002030000000000000</v>
      </c>
    </row>
    <row r="108" spans="2:24" ht="21.4" customHeight="1" x14ac:dyDescent="0.2">
      <c r="B108" s="160" t="s">
        <v>749</v>
      </c>
      <c r="C108" s="171" t="s">
        <v>686</v>
      </c>
      <c r="D108" s="172" t="s">
        <v>396</v>
      </c>
      <c r="E108" s="173" t="s">
        <v>692</v>
      </c>
      <c r="F108" s="174" t="s">
        <v>750</v>
      </c>
      <c r="G108" s="175" t="s">
        <v>694</v>
      </c>
      <c r="H108" s="176" t="s">
        <v>692</v>
      </c>
      <c r="I108" s="53">
        <f t="shared" si="10"/>
        <v>0</v>
      </c>
      <c r="J108" s="61"/>
      <c r="K108" s="53">
        <f t="shared" si="11"/>
        <v>0</v>
      </c>
      <c r="L108" s="61">
        <v>22773000</v>
      </c>
      <c r="M108" s="61"/>
      <c r="N108" s="61"/>
      <c r="O108" s="61"/>
      <c r="P108" s="61"/>
      <c r="Q108" s="61"/>
      <c r="R108" s="61"/>
      <c r="S108" s="61">
        <v>22773000</v>
      </c>
      <c r="T108" s="61"/>
      <c r="U108" s="61"/>
      <c r="V108" s="62"/>
      <c r="W108" s="170" t="s">
        <v>751</v>
      </c>
      <c r="X108" s="32" t="str">
        <f t="shared" si="12"/>
        <v>25100014010000000000000</v>
      </c>
    </row>
    <row r="109" spans="2:24" ht="21.4" customHeight="1" x14ac:dyDescent="0.2">
      <c r="B109" s="160" t="s">
        <v>749</v>
      </c>
      <c r="C109" s="171" t="s">
        <v>686</v>
      </c>
      <c r="D109" s="172" t="s">
        <v>396</v>
      </c>
      <c r="E109" s="173" t="s">
        <v>692</v>
      </c>
      <c r="F109" s="174" t="s">
        <v>752</v>
      </c>
      <c r="G109" s="175" t="s">
        <v>694</v>
      </c>
      <c r="H109" s="176" t="s">
        <v>692</v>
      </c>
      <c r="I109" s="53">
        <f t="shared" si="10"/>
        <v>0</v>
      </c>
      <c r="J109" s="61"/>
      <c r="K109" s="53">
        <f t="shared" si="11"/>
        <v>0</v>
      </c>
      <c r="L109" s="61">
        <v>24344617.329999998</v>
      </c>
      <c r="M109" s="61"/>
      <c r="N109" s="61"/>
      <c r="O109" s="61"/>
      <c r="P109" s="61"/>
      <c r="Q109" s="61"/>
      <c r="R109" s="61"/>
      <c r="S109" s="61">
        <v>24344617.329999998</v>
      </c>
      <c r="T109" s="61"/>
      <c r="U109" s="61"/>
      <c r="V109" s="62"/>
      <c r="W109" s="170" t="s">
        <v>753</v>
      </c>
      <c r="X109" s="32" t="str">
        <f t="shared" si="12"/>
        <v>25100014030000000000000</v>
      </c>
    </row>
    <row r="110" spans="2:24" ht="21.4" customHeight="1" x14ac:dyDescent="0.2">
      <c r="B110" s="160" t="s">
        <v>754</v>
      </c>
      <c r="C110" s="171" t="s">
        <v>686</v>
      </c>
      <c r="D110" s="172" t="s">
        <v>420</v>
      </c>
      <c r="E110" s="173" t="s">
        <v>692</v>
      </c>
      <c r="F110" s="174" t="s">
        <v>755</v>
      </c>
      <c r="G110" s="175" t="s">
        <v>694</v>
      </c>
      <c r="H110" s="176" t="s">
        <v>692</v>
      </c>
      <c r="I110" s="53">
        <f t="shared" si="10"/>
        <v>596129.03</v>
      </c>
      <c r="J110" s="61"/>
      <c r="K110" s="53">
        <f t="shared" si="11"/>
        <v>596129.03</v>
      </c>
      <c r="L110" s="61"/>
      <c r="M110" s="61"/>
      <c r="N110" s="61"/>
      <c r="O110" s="61"/>
      <c r="P110" s="61"/>
      <c r="Q110" s="61"/>
      <c r="R110" s="61"/>
      <c r="S110" s="61">
        <v>596129.03</v>
      </c>
      <c r="T110" s="61"/>
      <c r="U110" s="61"/>
      <c r="V110" s="62"/>
      <c r="W110" s="170" t="s">
        <v>756</v>
      </c>
      <c r="X110" s="32" t="str">
        <f t="shared" si="12"/>
        <v>26200010030000000000000</v>
      </c>
    </row>
    <row r="111" spans="2:24" ht="21.4" customHeight="1" x14ac:dyDescent="0.2">
      <c r="B111" s="160" t="s">
        <v>754</v>
      </c>
      <c r="C111" s="171" t="s">
        <v>686</v>
      </c>
      <c r="D111" s="172" t="s">
        <v>420</v>
      </c>
      <c r="E111" s="173" t="s">
        <v>692</v>
      </c>
      <c r="F111" s="174" t="s">
        <v>757</v>
      </c>
      <c r="G111" s="175" t="s">
        <v>694</v>
      </c>
      <c r="H111" s="176" t="s">
        <v>692</v>
      </c>
      <c r="I111" s="53">
        <f t="shared" si="10"/>
        <v>16037883.619999999</v>
      </c>
      <c r="J111" s="61"/>
      <c r="K111" s="53">
        <f t="shared" si="11"/>
        <v>16037883.619999999</v>
      </c>
      <c r="L111" s="61"/>
      <c r="M111" s="61"/>
      <c r="N111" s="61"/>
      <c r="O111" s="61"/>
      <c r="P111" s="61"/>
      <c r="Q111" s="61"/>
      <c r="R111" s="61"/>
      <c r="S111" s="61">
        <v>16037883.619999999</v>
      </c>
      <c r="T111" s="61"/>
      <c r="U111" s="61"/>
      <c r="V111" s="62"/>
      <c r="W111" s="170" t="s">
        <v>758</v>
      </c>
      <c r="X111" s="32" t="str">
        <f t="shared" si="12"/>
        <v>26200010040000000000000</v>
      </c>
    </row>
    <row r="112" spans="2:24" ht="21.4" customHeight="1" x14ac:dyDescent="0.2">
      <c r="B112" s="160" t="s">
        <v>759</v>
      </c>
      <c r="C112" s="171" t="s">
        <v>686</v>
      </c>
      <c r="D112" s="172" t="s">
        <v>423</v>
      </c>
      <c r="E112" s="173" t="s">
        <v>692</v>
      </c>
      <c r="F112" s="174" t="s">
        <v>757</v>
      </c>
      <c r="G112" s="175" t="s">
        <v>694</v>
      </c>
      <c r="H112" s="176" t="s">
        <v>692</v>
      </c>
      <c r="I112" s="53">
        <f t="shared" si="10"/>
        <v>4291300</v>
      </c>
      <c r="J112" s="61"/>
      <c r="K112" s="53">
        <f t="shared" si="11"/>
        <v>4291300</v>
      </c>
      <c r="L112" s="61"/>
      <c r="M112" s="61"/>
      <c r="N112" s="61"/>
      <c r="O112" s="61"/>
      <c r="P112" s="61"/>
      <c r="Q112" s="61"/>
      <c r="R112" s="61"/>
      <c r="S112" s="61">
        <v>4291300</v>
      </c>
      <c r="T112" s="61"/>
      <c r="U112" s="61"/>
      <c r="V112" s="62"/>
      <c r="W112" s="170" t="s">
        <v>758</v>
      </c>
      <c r="X112" s="32" t="str">
        <f t="shared" si="12"/>
        <v>26300010040000000000000</v>
      </c>
    </row>
    <row r="113" spans="2:24" ht="21.4" customHeight="1" x14ac:dyDescent="0.2">
      <c r="B113" s="160" t="s">
        <v>760</v>
      </c>
      <c r="C113" s="171" t="s">
        <v>686</v>
      </c>
      <c r="D113" s="172" t="s">
        <v>426</v>
      </c>
      <c r="E113" s="173" t="s">
        <v>692</v>
      </c>
      <c r="F113" s="174" t="s">
        <v>761</v>
      </c>
      <c r="G113" s="175" t="s">
        <v>694</v>
      </c>
      <c r="H113" s="176" t="s">
        <v>692</v>
      </c>
      <c r="I113" s="53">
        <f t="shared" si="10"/>
        <v>3814136.17</v>
      </c>
      <c r="J113" s="61"/>
      <c r="K113" s="53">
        <f t="shared" si="11"/>
        <v>3814136.17</v>
      </c>
      <c r="L113" s="61"/>
      <c r="M113" s="61"/>
      <c r="N113" s="61"/>
      <c r="O113" s="61"/>
      <c r="P113" s="61"/>
      <c r="Q113" s="61"/>
      <c r="R113" s="61"/>
      <c r="S113" s="61">
        <v>2910536.97</v>
      </c>
      <c r="T113" s="61">
        <v>576400.43999999994</v>
      </c>
      <c r="U113" s="61">
        <v>327198.76</v>
      </c>
      <c r="V113" s="62"/>
      <c r="W113" s="170" t="s">
        <v>762</v>
      </c>
      <c r="X113" s="32" t="str">
        <f t="shared" si="12"/>
        <v>26400010010000000000000</v>
      </c>
    </row>
    <row r="114" spans="2:24" ht="21.4" customHeight="1" x14ac:dyDescent="0.2">
      <c r="B114" s="160" t="s">
        <v>760</v>
      </c>
      <c r="C114" s="171" t="s">
        <v>686</v>
      </c>
      <c r="D114" s="172" t="s">
        <v>426</v>
      </c>
      <c r="E114" s="173" t="s">
        <v>692</v>
      </c>
      <c r="F114" s="174" t="s">
        <v>755</v>
      </c>
      <c r="G114" s="175" t="s">
        <v>694</v>
      </c>
      <c r="H114" s="176" t="s">
        <v>692</v>
      </c>
      <c r="I114" s="53">
        <f t="shared" si="10"/>
        <v>144779.48000000001</v>
      </c>
      <c r="J114" s="61"/>
      <c r="K114" s="53">
        <f t="shared" si="11"/>
        <v>144779.48000000001</v>
      </c>
      <c r="L114" s="61"/>
      <c r="M114" s="61"/>
      <c r="N114" s="61"/>
      <c r="O114" s="61"/>
      <c r="P114" s="61"/>
      <c r="Q114" s="61"/>
      <c r="R114" s="61"/>
      <c r="S114" s="61">
        <v>144779.48000000001</v>
      </c>
      <c r="T114" s="61"/>
      <c r="U114" s="61"/>
      <c r="V114" s="62"/>
      <c r="W114" s="170" t="s">
        <v>756</v>
      </c>
      <c r="X114" s="32" t="str">
        <f t="shared" si="12"/>
        <v>26400010030000000000000</v>
      </c>
    </row>
    <row r="115" spans="2:24" ht="21.4" customHeight="1" x14ac:dyDescent="0.2">
      <c r="B115" s="160" t="s">
        <v>763</v>
      </c>
      <c r="C115" s="171" t="s">
        <v>686</v>
      </c>
      <c r="D115" s="172" t="s">
        <v>432</v>
      </c>
      <c r="E115" s="173" t="s">
        <v>692</v>
      </c>
      <c r="F115" s="174" t="s">
        <v>693</v>
      </c>
      <c r="G115" s="175" t="s">
        <v>694</v>
      </c>
      <c r="H115" s="176" t="s">
        <v>692</v>
      </c>
      <c r="I115" s="53">
        <f t="shared" si="10"/>
        <v>88099.66</v>
      </c>
      <c r="J115" s="61"/>
      <c r="K115" s="53">
        <f t="shared" si="11"/>
        <v>88099.66</v>
      </c>
      <c r="L115" s="61"/>
      <c r="M115" s="61"/>
      <c r="N115" s="61"/>
      <c r="O115" s="61"/>
      <c r="P115" s="61"/>
      <c r="Q115" s="61"/>
      <c r="R115" s="61"/>
      <c r="S115" s="61">
        <v>38891.279999999999</v>
      </c>
      <c r="T115" s="61"/>
      <c r="U115" s="61">
        <v>49208.38</v>
      </c>
      <c r="V115" s="62"/>
      <c r="W115" s="170" t="s">
        <v>695</v>
      </c>
      <c r="X115" s="32" t="str">
        <f t="shared" si="12"/>
        <v>26600001020000000000000</v>
      </c>
    </row>
    <row r="116" spans="2:24" ht="21.4" customHeight="1" x14ac:dyDescent="0.2">
      <c r="B116" s="160" t="s">
        <v>763</v>
      </c>
      <c r="C116" s="171" t="s">
        <v>686</v>
      </c>
      <c r="D116" s="172" t="s">
        <v>432</v>
      </c>
      <c r="E116" s="173" t="s">
        <v>692</v>
      </c>
      <c r="F116" s="174" t="s">
        <v>696</v>
      </c>
      <c r="G116" s="175" t="s">
        <v>694</v>
      </c>
      <c r="H116" s="176" t="s">
        <v>692</v>
      </c>
      <c r="I116" s="53">
        <f t="shared" si="10"/>
        <v>345416.35</v>
      </c>
      <c r="J116" s="61"/>
      <c r="K116" s="53">
        <f t="shared" si="11"/>
        <v>345416.35</v>
      </c>
      <c r="L116" s="61"/>
      <c r="M116" s="61"/>
      <c r="N116" s="61"/>
      <c r="O116" s="61"/>
      <c r="P116" s="61"/>
      <c r="Q116" s="61"/>
      <c r="R116" s="61"/>
      <c r="S116" s="61">
        <v>108802.6</v>
      </c>
      <c r="T116" s="61">
        <v>36322.33</v>
      </c>
      <c r="U116" s="61">
        <v>200291.42</v>
      </c>
      <c r="V116" s="62"/>
      <c r="W116" s="170" t="s">
        <v>697</v>
      </c>
      <c r="X116" s="32" t="str">
        <f t="shared" si="12"/>
        <v>26600001040000000000000</v>
      </c>
    </row>
    <row r="117" spans="2:24" ht="21.4" customHeight="1" x14ac:dyDescent="0.2">
      <c r="B117" s="160" t="s">
        <v>763</v>
      </c>
      <c r="C117" s="171" t="s">
        <v>686</v>
      </c>
      <c r="D117" s="172" t="s">
        <v>432</v>
      </c>
      <c r="E117" s="173" t="s">
        <v>692</v>
      </c>
      <c r="F117" s="174" t="s">
        <v>700</v>
      </c>
      <c r="G117" s="175" t="s">
        <v>694</v>
      </c>
      <c r="H117" s="176" t="s">
        <v>692</v>
      </c>
      <c r="I117" s="53">
        <f t="shared" si="10"/>
        <v>18104.52</v>
      </c>
      <c r="J117" s="61"/>
      <c r="K117" s="53">
        <f t="shared" si="11"/>
        <v>18104.52</v>
      </c>
      <c r="L117" s="61"/>
      <c r="M117" s="61"/>
      <c r="N117" s="61"/>
      <c r="O117" s="61"/>
      <c r="P117" s="61"/>
      <c r="Q117" s="61"/>
      <c r="R117" s="61"/>
      <c r="S117" s="61">
        <v>18104.52</v>
      </c>
      <c r="T117" s="61"/>
      <c r="U117" s="61"/>
      <c r="V117" s="62"/>
      <c r="W117" s="170" t="s">
        <v>701</v>
      </c>
      <c r="X117" s="32" t="str">
        <f t="shared" si="12"/>
        <v>26600001130000000000000</v>
      </c>
    </row>
    <row r="118" spans="2:24" ht="21.4" customHeight="1" x14ac:dyDescent="0.2">
      <c r="B118" s="160" t="s">
        <v>763</v>
      </c>
      <c r="C118" s="171" t="s">
        <v>686</v>
      </c>
      <c r="D118" s="172" t="s">
        <v>432</v>
      </c>
      <c r="E118" s="173" t="s">
        <v>692</v>
      </c>
      <c r="F118" s="174" t="s">
        <v>702</v>
      </c>
      <c r="G118" s="175" t="s">
        <v>694</v>
      </c>
      <c r="H118" s="176" t="s">
        <v>692</v>
      </c>
      <c r="I118" s="53">
        <f t="shared" si="10"/>
        <v>4046.5</v>
      </c>
      <c r="J118" s="61"/>
      <c r="K118" s="53">
        <f t="shared" si="11"/>
        <v>4046.5</v>
      </c>
      <c r="L118" s="61"/>
      <c r="M118" s="61"/>
      <c r="N118" s="61"/>
      <c r="O118" s="61"/>
      <c r="P118" s="61"/>
      <c r="Q118" s="61"/>
      <c r="R118" s="61"/>
      <c r="S118" s="61"/>
      <c r="T118" s="61">
        <v>3301.66</v>
      </c>
      <c r="U118" s="61">
        <v>744.84</v>
      </c>
      <c r="V118" s="62"/>
      <c r="W118" s="170" t="s">
        <v>703</v>
      </c>
      <c r="X118" s="32" t="str">
        <f t="shared" si="12"/>
        <v>26600002030000000000000</v>
      </c>
    </row>
    <row r="119" spans="2:24" ht="21.4" customHeight="1" x14ac:dyDescent="0.2">
      <c r="B119" s="160" t="s">
        <v>763</v>
      </c>
      <c r="C119" s="171" t="s">
        <v>686</v>
      </c>
      <c r="D119" s="172" t="s">
        <v>432</v>
      </c>
      <c r="E119" s="173" t="s">
        <v>692</v>
      </c>
      <c r="F119" s="174" t="s">
        <v>704</v>
      </c>
      <c r="G119" s="175" t="s">
        <v>694</v>
      </c>
      <c r="H119" s="176" t="s">
        <v>692</v>
      </c>
      <c r="I119" s="53">
        <f t="shared" si="10"/>
        <v>22675.77</v>
      </c>
      <c r="J119" s="61"/>
      <c r="K119" s="53">
        <f t="shared" si="11"/>
        <v>22675.77</v>
      </c>
      <c r="L119" s="61"/>
      <c r="M119" s="61"/>
      <c r="N119" s="61"/>
      <c r="O119" s="61"/>
      <c r="P119" s="61"/>
      <c r="Q119" s="61"/>
      <c r="R119" s="61"/>
      <c r="S119" s="61">
        <v>22675.77</v>
      </c>
      <c r="T119" s="61"/>
      <c r="U119" s="61"/>
      <c r="V119" s="62"/>
      <c r="W119" s="170" t="s">
        <v>705</v>
      </c>
      <c r="X119" s="32" t="str">
        <f t="shared" si="12"/>
        <v>26600003100000000000000</v>
      </c>
    </row>
    <row r="120" spans="2:24" ht="12.75" customHeight="1" x14ac:dyDescent="0.2">
      <c r="B120" s="160" t="s">
        <v>764</v>
      </c>
      <c r="C120" s="171" t="s">
        <v>686</v>
      </c>
      <c r="D120" s="172" t="s">
        <v>469</v>
      </c>
      <c r="E120" s="173" t="s">
        <v>692</v>
      </c>
      <c r="F120" s="174" t="s">
        <v>696</v>
      </c>
      <c r="G120" s="175" t="s">
        <v>694</v>
      </c>
      <c r="H120" s="176" t="s">
        <v>692</v>
      </c>
      <c r="I120" s="53">
        <f t="shared" si="10"/>
        <v>23296.87</v>
      </c>
      <c r="J120" s="61"/>
      <c r="K120" s="53">
        <f t="shared" si="11"/>
        <v>23296.87</v>
      </c>
      <c r="L120" s="61"/>
      <c r="M120" s="61"/>
      <c r="N120" s="61"/>
      <c r="O120" s="61"/>
      <c r="P120" s="61"/>
      <c r="Q120" s="61"/>
      <c r="R120" s="61"/>
      <c r="S120" s="61">
        <v>28.87</v>
      </c>
      <c r="T120" s="61">
        <v>6837</v>
      </c>
      <c r="U120" s="61">
        <v>16431</v>
      </c>
      <c r="V120" s="62"/>
      <c r="W120" s="170" t="s">
        <v>697</v>
      </c>
      <c r="X120" s="32" t="str">
        <f t="shared" si="12"/>
        <v>29100001040000000000000</v>
      </c>
    </row>
    <row r="121" spans="2:24" ht="12.75" customHeight="1" x14ac:dyDescent="0.2">
      <c r="B121" s="160" t="s">
        <v>764</v>
      </c>
      <c r="C121" s="171" t="s">
        <v>686</v>
      </c>
      <c r="D121" s="172" t="s">
        <v>469</v>
      </c>
      <c r="E121" s="173" t="s">
        <v>692</v>
      </c>
      <c r="F121" s="174" t="s">
        <v>700</v>
      </c>
      <c r="G121" s="175" t="s">
        <v>694</v>
      </c>
      <c r="H121" s="176" t="s">
        <v>692</v>
      </c>
      <c r="I121" s="53">
        <f t="shared" si="10"/>
        <v>506008.14</v>
      </c>
      <c r="J121" s="61"/>
      <c r="K121" s="53">
        <f t="shared" si="11"/>
        <v>506008.14</v>
      </c>
      <c r="L121" s="61"/>
      <c r="M121" s="61"/>
      <c r="N121" s="61"/>
      <c r="O121" s="61"/>
      <c r="P121" s="61"/>
      <c r="Q121" s="61"/>
      <c r="R121" s="61"/>
      <c r="S121" s="61">
        <v>202958.07</v>
      </c>
      <c r="T121" s="61">
        <v>303050.07</v>
      </c>
      <c r="U121" s="61"/>
      <c r="V121" s="62"/>
      <c r="W121" s="170" t="s">
        <v>701</v>
      </c>
      <c r="X121" s="32" t="str">
        <f t="shared" si="12"/>
        <v>29100001130000000000000</v>
      </c>
    </row>
    <row r="122" spans="2:24" ht="12.75" customHeight="1" x14ac:dyDescent="0.2">
      <c r="B122" s="160" t="s">
        <v>764</v>
      </c>
      <c r="C122" s="171" t="s">
        <v>686</v>
      </c>
      <c r="D122" s="172" t="s">
        <v>469</v>
      </c>
      <c r="E122" s="173" t="s">
        <v>692</v>
      </c>
      <c r="F122" s="174" t="s">
        <v>704</v>
      </c>
      <c r="G122" s="175" t="s">
        <v>694</v>
      </c>
      <c r="H122" s="176" t="s">
        <v>692</v>
      </c>
      <c r="I122" s="53">
        <f t="shared" si="10"/>
        <v>18000</v>
      </c>
      <c r="J122" s="61"/>
      <c r="K122" s="53">
        <f t="shared" si="11"/>
        <v>18000</v>
      </c>
      <c r="L122" s="61"/>
      <c r="M122" s="61"/>
      <c r="N122" s="61"/>
      <c r="O122" s="61"/>
      <c r="P122" s="61"/>
      <c r="Q122" s="61"/>
      <c r="R122" s="61"/>
      <c r="S122" s="61"/>
      <c r="T122" s="61"/>
      <c r="U122" s="61">
        <v>18000</v>
      </c>
      <c r="V122" s="62"/>
      <c r="W122" s="170" t="s">
        <v>705</v>
      </c>
      <c r="X122" s="32" t="str">
        <f t="shared" si="12"/>
        <v>29100003100000000000000</v>
      </c>
    </row>
    <row r="123" spans="2:24" ht="12.75" customHeight="1" x14ac:dyDescent="0.2">
      <c r="B123" s="160" t="s">
        <v>764</v>
      </c>
      <c r="C123" s="171" t="s">
        <v>686</v>
      </c>
      <c r="D123" s="172" t="s">
        <v>469</v>
      </c>
      <c r="E123" s="173" t="s">
        <v>692</v>
      </c>
      <c r="F123" s="174" t="s">
        <v>164</v>
      </c>
      <c r="G123" s="175" t="s">
        <v>694</v>
      </c>
      <c r="H123" s="176" t="s">
        <v>692</v>
      </c>
      <c r="I123" s="53">
        <f t="shared" si="10"/>
        <v>5000</v>
      </c>
      <c r="J123" s="61"/>
      <c r="K123" s="53">
        <f t="shared" si="11"/>
        <v>5000</v>
      </c>
      <c r="L123" s="61"/>
      <c r="M123" s="61"/>
      <c r="N123" s="61"/>
      <c r="O123" s="61"/>
      <c r="P123" s="61"/>
      <c r="Q123" s="61"/>
      <c r="R123" s="61"/>
      <c r="S123" s="61">
        <v>5000</v>
      </c>
      <c r="T123" s="61"/>
      <c r="U123" s="61"/>
      <c r="V123" s="62"/>
      <c r="W123" s="170" t="s">
        <v>706</v>
      </c>
      <c r="X123" s="32" t="str">
        <f t="shared" si="12"/>
        <v>29100007090000000000000</v>
      </c>
    </row>
    <row r="124" spans="2:24" ht="12.75" customHeight="1" x14ac:dyDescent="0.2">
      <c r="B124" s="160" t="s">
        <v>764</v>
      </c>
      <c r="C124" s="171" t="s">
        <v>686</v>
      </c>
      <c r="D124" s="172" t="s">
        <v>469</v>
      </c>
      <c r="E124" s="173" t="s">
        <v>692</v>
      </c>
      <c r="F124" s="174" t="s">
        <v>177</v>
      </c>
      <c r="G124" s="175" t="s">
        <v>694</v>
      </c>
      <c r="H124" s="176" t="s">
        <v>692</v>
      </c>
      <c r="I124" s="53">
        <f t="shared" si="10"/>
        <v>11350</v>
      </c>
      <c r="J124" s="61"/>
      <c r="K124" s="53">
        <f t="shared" si="11"/>
        <v>11350</v>
      </c>
      <c r="L124" s="61"/>
      <c r="M124" s="61"/>
      <c r="N124" s="61"/>
      <c r="O124" s="61"/>
      <c r="P124" s="61"/>
      <c r="Q124" s="61"/>
      <c r="R124" s="61"/>
      <c r="S124" s="61">
        <v>11350</v>
      </c>
      <c r="T124" s="61"/>
      <c r="U124" s="61"/>
      <c r="V124" s="62"/>
      <c r="W124" s="170" t="s">
        <v>707</v>
      </c>
      <c r="X124" s="32" t="str">
        <f t="shared" si="12"/>
        <v>29100008040000000000000</v>
      </c>
    </row>
    <row r="125" spans="2:24" ht="21.4" customHeight="1" x14ac:dyDescent="0.2">
      <c r="B125" s="160" t="s">
        <v>765</v>
      </c>
      <c r="C125" s="171" t="s">
        <v>686</v>
      </c>
      <c r="D125" s="172" t="s">
        <v>472</v>
      </c>
      <c r="E125" s="173" t="s">
        <v>692</v>
      </c>
      <c r="F125" s="174" t="s">
        <v>696</v>
      </c>
      <c r="G125" s="175" t="s">
        <v>694</v>
      </c>
      <c r="H125" s="176" t="s">
        <v>692</v>
      </c>
      <c r="I125" s="53">
        <f t="shared" si="10"/>
        <v>8015.54</v>
      </c>
      <c r="J125" s="61"/>
      <c r="K125" s="53">
        <f t="shared" si="11"/>
        <v>8015.54</v>
      </c>
      <c r="L125" s="61"/>
      <c r="M125" s="61"/>
      <c r="N125" s="61"/>
      <c r="O125" s="61"/>
      <c r="P125" s="61"/>
      <c r="Q125" s="61"/>
      <c r="R125" s="61"/>
      <c r="S125" s="61"/>
      <c r="T125" s="61"/>
      <c r="U125" s="61">
        <v>8015.54</v>
      </c>
      <c r="V125" s="62"/>
      <c r="W125" s="170" t="s">
        <v>697</v>
      </c>
      <c r="X125" s="32" t="str">
        <f t="shared" si="12"/>
        <v>29200001040000000000000</v>
      </c>
    </row>
    <row r="126" spans="2:24" ht="21.4" customHeight="1" x14ac:dyDescent="0.2">
      <c r="B126" s="160" t="s">
        <v>765</v>
      </c>
      <c r="C126" s="171" t="s">
        <v>686</v>
      </c>
      <c r="D126" s="172" t="s">
        <v>472</v>
      </c>
      <c r="E126" s="173" t="s">
        <v>692</v>
      </c>
      <c r="F126" s="174" t="s">
        <v>700</v>
      </c>
      <c r="G126" s="175" t="s">
        <v>694</v>
      </c>
      <c r="H126" s="176" t="s">
        <v>692</v>
      </c>
      <c r="I126" s="53">
        <f t="shared" si="10"/>
        <v>0.42</v>
      </c>
      <c r="J126" s="61"/>
      <c r="K126" s="53">
        <f t="shared" si="11"/>
        <v>0.42</v>
      </c>
      <c r="L126" s="61"/>
      <c r="M126" s="61"/>
      <c r="N126" s="61"/>
      <c r="O126" s="61"/>
      <c r="P126" s="61"/>
      <c r="Q126" s="61"/>
      <c r="R126" s="61"/>
      <c r="S126" s="61">
        <v>0.42</v>
      </c>
      <c r="T126" s="61"/>
      <c r="U126" s="61"/>
      <c r="V126" s="62"/>
      <c r="W126" s="170" t="s">
        <v>701</v>
      </c>
      <c r="X126" s="32" t="str">
        <f t="shared" si="12"/>
        <v>29200001130000000000000</v>
      </c>
    </row>
    <row r="127" spans="2:24" ht="21.4" customHeight="1" x14ac:dyDescent="0.2">
      <c r="B127" s="160" t="s">
        <v>765</v>
      </c>
      <c r="C127" s="171" t="s">
        <v>686</v>
      </c>
      <c r="D127" s="172" t="s">
        <v>472</v>
      </c>
      <c r="E127" s="173" t="s">
        <v>692</v>
      </c>
      <c r="F127" s="174" t="s">
        <v>164</v>
      </c>
      <c r="G127" s="175" t="s">
        <v>694</v>
      </c>
      <c r="H127" s="176" t="s">
        <v>692</v>
      </c>
      <c r="I127" s="53">
        <f t="shared" si="10"/>
        <v>119.38</v>
      </c>
      <c r="J127" s="61"/>
      <c r="K127" s="53">
        <f t="shared" si="11"/>
        <v>119.38</v>
      </c>
      <c r="L127" s="61"/>
      <c r="M127" s="61"/>
      <c r="N127" s="61"/>
      <c r="O127" s="61"/>
      <c r="P127" s="61"/>
      <c r="Q127" s="61"/>
      <c r="R127" s="61"/>
      <c r="S127" s="61">
        <v>119.38</v>
      </c>
      <c r="T127" s="61"/>
      <c r="U127" s="61"/>
      <c r="V127" s="62"/>
      <c r="W127" s="170" t="s">
        <v>706</v>
      </c>
      <c r="X127" s="32" t="str">
        <f t="shared" si="12"/>
        <v>29200007090000000000000</v>
      </c>
    </row>
    <row r="128" spans="2:24" ht="21.4" customHeight="1" x14ac:dyDescent="0.2">
      <c r="B128" s="160" t="s">
        <v>766</v>
      </c>
      <c r="C128" s="171" t="s">
        <v>686</v>
      </c>
      <c r="D128" s="172" t="s">
        <v>475</v>
      </c>
      <c r="E128" s="173" t="s">
        <v>692</v>
      </c>
      <c r="F128" s="174" t="s">
        <v>696</v>
      </c>
      <c r="G128" s="175" t="s">
        <v>694</v>
      </c>
      <c r="H128" s="176" t="s">
        <v>692</v>
      </c>
      <c r="I128" s="53">
        <f t="shared" si="10"/>
        <v>251755.35</v>
      </c>
      <c r="J128" s="61"/>
      <c r="K128" s="53">
        <f t="shared" si="11"/>
        <v>251755.35</v>
      </c>
      <c r="L128" s="61"/>
      <c r="M128" s="61"/>
      <c r="N128" s="61"/>
      <c r="O128" s="61"/>
      <c r="P128" s="61"/>
      <c r="Q128" s="61"/>
      <c r="R128" s="61"/>
      <c r="S128" s="61"/>
      <c r="T128" s="61">
        <v>251755.35</v>
      </c>
      <c r="U128" s="61"/>
      <c r="V128" s="62"/>
      <c r="W128" s="170" t="s">
        <v>697</v>
      </c>
      <c r="X128" s="32" t="str">
        <f t="shared" si="12"/>
        <v>29300001040000000000000</v>
      </c>
    </row>
    <row r="129" spans="2:24" ht="21.4" customHeight="1" x14ac:dyDescent="0.2">
      <c r="B129" s="160" t="s">
        <v>766</v>
      </c>
      <c r="C129" s="171" t="s">
        <v>686</v>
      </c>
      <c r="D129" s="172" t="s">
        <v>475</v>
      </c>
      <c r="E129" s="173" t="s">
        <v>692</v>
      </c>
      <c r="F129" s="174" t="s">
        <v>698</v>
      </c>
      <c r="G129" s="175" t="s">
        <v>694</v>
      </c>
      <c r="H129" s="176" t="s">
        <v>692</v>
      </c>
      <c r="I129" s="53">
        <f t="shared" si="10"/>
        <v>94.72</v>
      </c>
      <c r="J129" s="61"/>
      <c r="K129" s="53">
        <f t="shared" si="11"/>
        <v>94.72</v>
      </c>
      <c r="L129" s="61"/>
      <c r="M129" s="61"/>
      <c r="N129" s="61"/>
      <c r="O129" s="61"/>
      <c r="P129" s="61"/>
      <c r="Q129" s="61"/>
      <c r="R129" s="61"/>
      <c r="S129" s="61">
        <v>94.72</v>
      </c>
      <c r="T129" s="61"/>
      <c r="U129" s="61"/>
      <c r="V129" s="62"/>
      <c r="W129" s="170" t="s">
        <v>699</v>
      </c>
      <c r="X129" s="32" t="str">
        <f t="shared" si="12"/>
        <v>29300001060000000000000</v>
      </c>
    </row>
    <row r="130" spans="2:24" ht="21.4" customHeight="1" x14ac:dyDescent="0.2">
      <c r="B130" s="160" t="s">
        <v>766</v>
      </c>
      <c r="C130" s="171" t="s">
        <v>686</v>
      </c>
      <c r="D130" s="172" t="s">
        <v>475</v>
      </c>
      <c r="E130" s="173" t="s">
        <v>692</v>
      </c>
      <c r="F130" s="174" t="s">
        <v>164</v>
      </c>
      <c r="G130" s="175" t="s">
        <v>694</v>
      </c>
      <c r="H130" s="176" t="s">
        <v>692</v>
      </c>
      <c r="I130" s="53">
        <f t="shared" si="10"/>
        <v>880.62</v>
      </c>
      <c r="J130" s="61"/>
      <c r="K130" s="53">
        <f t="shared" si="11"/>
        <v>880.62</v>
      </c>
      <c r="L130" s="61"/>
      <c r="M130" s="61"/>
      <c r="N130" s="61"/>
      <c r="O130" s="61"/>
      <c r="P130" s="61"/>
      <c r="Q130" s="61"/>
      <c r="R130" s="61"/>
      <c r="S130" s="61">
        <v>880.62</v>
      </c>
      <c r="T130" s="61"/>
      <c r="U130" s="61"/>
      <c r="V130" s="62"/>
      <c r="W130" s="170" t="s">
        <v>706</v>
      </c>
      <c r="X130" s="32" t="str">
        <f t="shared" si="12"/>
        <v>29300007090000000000000</v>
      </c>
    </row>
    <row r="131" spans="2:24" ht="12.75" customHeight="1" x14ac:dyDescent="0.2">
      <c r="B131" s="160" t="s">
        <v>767</v>
      </c>
      <c r="C131" s="171" t="s">
        <v>686</v>
      </c>
      <c r="D131" s="172" t="s">
        <v>484</v>
      </c>
      <c r="E131" s="173" t="s">
        <v>692</v>
      </c>
      <c r="F131" s="174" t="s">
        <v>696</v>
      </c>
      <c r="G131" s="175" t="s">
        <v>694</v>
      </c>
      <c r="H131" s="176" t="s">
        <v>692</v>
      </c>
      <c r="I131" s="53">
        <f t="shared" si="10"/>
        <v>10250</v>
      </c>
      <c r="J131" s="61"/>
      <c r="K131" s="53">
        <f t="shared" si="11"/>
        <v>10250</v>
      </c>
      <c r="L131" s="61"/>
      <c r="M131" s="61"/>
      <c r="N131" s="61"/>
      <c r="O131" s="61"/>
      <c r="P131" s="61"/>
      <c r="Q131" s="61"/>
      <c r="R131" s="61"/>
      <c r="S131" s="61">
        <v>10250</v>
      </c>
      <c r="T131" s="61"/>
      <c r="U131" s="61"/>
      <c r="V131" s="62"/>
      <c r="W131" s="170" t="s">
        <v>697</v>
      </c>
      <c r="X131" s="32" t="str">
        <f t="shared" si="12"/>
        <v>29600001040000000000000</v>
      </c>
    </row>
    <row r="132" spans="2:24" ht="12.75" customHeight="1" x14ac:dyDescent="0.2">
      <c r="B132" s="160" t="s">
        <v>767</v>
      </c>
      <c r="C132" s="171" t="s">
        <v>686</v>
      </c>
      <c r="D132" s="172" t="s">
        <v>484</v>
      </c>
      <c r="E132" s="173" t="s">
        <v>692</v>
      </c>
      <c r="F132" s="174" t="s">
        <v>698</v>
      </c>
      <c r="G132" s="175" t="s">
        <v>694</v>
      </c>
      <c r="H132" s="176" t="s">
        <v>692</v>
      </c>
      <c r="I132" s="53">
        <f t="shared" si="10"/>
        <v>15000</v>
      </c>
      <c r="J132" s="61"/>
      <c r="K132" s="53">
        <f t="shared" si="11"/>
        <v>15000</v>
      </c>
      <c r="L132" s="61"/>
      <c r="M132" s="61"/>
      <c r="N132" s="61"/>
      <c r="O132" s="61"/>
      <c r="P132" s="61"/>
      <c r="Q132" s="61"/>
      <c r="R132" s="61"/>
      <c r="S132" s="61">
        <v>15000</v>
      </c>
      <c r="T132" s="61"/>
      <c r="U132" s="61"/>
      <c r="V132" s="62"/>
      <c r="W132" s="170" t="s">
        <v>699</v>
      </c>
      <c r="X132" s="32" t="str">
        <f t="shared" si="12"/>
        <v>29600001060000000000000</v>
      </c>
    </row>
    <row r="133" spans="2:24" ht="12.75" customHeight="1" x14ac:dyDescent="0.2">
      <c r="B133" s="160" t="s">
        <v>767</v>
      </c>
      <c r="C133" s="171" t="s">
        <v>686</v>
      </c>
      <c r="D133" s="172" t="s">
        <v>484</v>
      </c>
      <c r="E133" s="173" t="s">
        <v>692</v>
      </c>
      <c r="F133" s="174" t="s">
        <v>700</v>
      </c>
      <c r="G133" s="175" t="s">
        <v>694</v>
      </c>
      <c r="H133" s="176" t="s">
        <v>692</v>
      </c>
      <c r="I133" s="53">
        <f t="shared" si="10"/>
        <v>725709.49</v>
      </c>
      <c r="J133" s="61"/>
      <c r="K133" s="53">
        <f t="shared" si="11"/>
        <v>725709.49</v>
      </c>
      <c r="L133" s="61"/>
      <c r="M133" s="61"/>
      <c r="N133" s="61"/>
      <c r="O133" s="61"/>
      <c r="P133" s="61"/>
      <c r="Q133" s="61"/>
      <c r="R133" s="61"/>
      <c r="S133" s="61">
        <v>232950</v>
      </c>
      <c r="T133" s="61">
        <v>492759.49</v>
      </c>
      <c r="U133" s="61"/>
      <c r="V133" s="62"/>
      <c r="W133" s="170" t="s">
        <v>701</v>
      </c>
      <c r="X133" s="32" t="str">
        <f t="shared" si="12"/>
        <v>29600001130000000000000</v>
      </c>
    </row>
    <row r="134" spans="2:24" ht="12.75" customHeight="1" x14ac:dyDescent="0.2">
      <c r="B134" s="160" t="s">
        <v>767</v>
      </c>
      <c r="C134" s="171" t="s">
        <v>686</v>
      </c>
      <c r="D134" s="172" t="s">
        <v>484</v>
      </c>
      <c r="E134" s="173" t="s">
        <v>692</v>
      </c>
      <c r="F134" s="174" t="s">
        <v>164</v>
      </c>
      <c r="G134" s="175" t="s">
        <v>694</v>
      </c>
      <c r="H134" s="176" t="s">
        <v>692</v>
      </c>
      <c r="I134" s="53">
        <f t="shared" si="10"/>
        <v>1044000</v>
      </c>
      <c r="J134" s="61"/>
      <c r="K134" s="53">
        <f t="shared" si="11"/>
        <v>1044000</v>
      </c>
      <c r="L134" s="61"/>
      <c r="M134" s="61"/>
      <c r="N134" s="61"/>
      <c r="O134" s="61"/>
      <c r="P134" s="61"/>
      <c r="Q134" s="61"/>
      <c r="R134" s="61"/>
      <c r="S134" s="61">
        <v>1044000</v>
      </c>
      <c r="T134" s="61"/>
      <c r="U134" s="61"/>
      <c r="V134" s="62"/>
      <c r="W134" s="170" t="s">
        <v>706</v>
      </c>
      <c r="X134" s="32" t="str">
        <f t="shared" si="12"/>
        <v>29600007090000000000000</v>
      </c>
    </row>
    <row r="135" spans="2:24" ht="12.75" customHeight="1" x14ac:dyDescent="0.2">
      <c r="B135" s="160" t="s">
        <v>768</v>
      </c>
      <c r="C135" s="171" t="s">
        <v>686</v>
      </c>
      <c r="D135" s="172" t="s">
        <v>487</v>
      </c>
      <c r="E135" s="173" t="s">
        <v>692</v>
      </c>
      <c r="F135" s="174" t="s">
        <v>696</v>
      </c>
      <c r="G135" s="175" t="s">
        <v>694</v>
      </c>
      <c r="H135" s="176" t="s">
        <v>692</v>
      </c>
      <c r="I135" s="53">
        <f t="shared" si="10"/>
        <v>8678.74</v>
      </c>
      <c r="J135" s="61"/>
      <c r="K135" s="53">
        <f t="shared" si="11"/>
        <v>8678.74</v>
      </c>
      <c r="L135" s="61"/>
      <c r="M135" s="61"/>
      <c r="N135" s="61"/>
      <c r="O135" s="61"/>
      <c r="P135" s="61"/>
      <c r="Q135" s="61"/>
      <c r="R135" s="61"/>
      <c r="S135" s="61">
        <v>837.38</v>
      </c>
      <c r="T135" s="61">
        <v>3.46</v>
      </c>
      <c r="U135" s="61">
        <v>7837.9</v>
      </c>
      <c r="V135" s="62"/>
      <c r="W135" s="170" t="s">
        <v>697</v>
      </c>
      <c r="X135" s="32" t="str">
        <f t="shared" si="12"/>
        <v>29700001040000000000000</v>
      </c>
    </row>
    <row r="136" spans="2:24" ht="12.75" customHeight="1" x14ac:dyDescent="0.2">
      <c r="B136" s="160" t="s">
        <v>768</v>
      </c>
      <c r="C136" s="171" t="s">
        <v>686</v>
      </c>
      <c r="D136" s="172" t="s">
        <v>487</v>
      </c>
      <c r="E136" s="173" t="s">
        <v>692</v>
      </c>
      <c r="F136" s="174" t="s">
        <v>700</v>
      </c>
      <c r="G136" s="175" t="s">
        <v>694</v>
      </c>
      <c r="H136" s="176" t="s">
        <v>692</v>
      </c>
      <c r="I136" s="53">
        <f t="shared" ref="I136:I167" si="13">K136+V136-J136</f>
        <v>10219754.829999998</v>
      </c>
      <c r="J136" s="61"/>
      <c r="K136" s="53">
        <f t="shared" ref="K136:K167" si="14">M136+N136+O136+P136+Q136+R136+S136+T136+U136-L136</f>
        <v>10219754.829999998</v>
      </c>
      <c r="L136" s="61"/>
      <c r="M136" s="61"/>
      <c r="N136" s="61"/>
      <c r="O136" s="61"/>
      <c r="P136" s="61"/>
      <c r="Q136" s="61"/>
      <c r="R136" s="61"/>
      <c r="S136" s="61">
        <v>8216205.4299999997</v>
      </c>
      <c r="T136" s="61">
        <v>1319873.2</v>
      </c>
      <c r="U136" s="61">
        <v>683676.2</v>
      </c>
      <c r="V136" s="62"/>
      <c r="W136" s="170" t="s">
        <v>701</v>
      </c>
      <c r="X136" s="32" t="str">
        <f t="shared" ref="X136:X167" si="15">IF(D136="","000",D136)&amp;IF(E136="","000",E136)&amp;IF(F136="","0000",F136)&amp;IF(G136="","0000000000",G136)&amp;IF(H136="","000",H136)</f>
        <v>29700001130000000000000</v>
      </c>
    </row>
    <row r="137" spans="2:24" ht="12.75" customHeight="1" x14ac:dyDescent="0.2">
      <c r="B137" s="160" t="s">
        <v>769</v>
      </c>
      <c r="C137" s="171" t="s">
        <v>686</v>
      </c>
      <c r="D137" s="172" t="s">
        <v>519</v>
      </c>
      <c r="E137" s="173" t="s">
        <v>692</v>
      </c>
      <c r="F137" s="174" t="s">
        <v>696</v>
      </c>
      <c r="G137" s="175" t="s">
        <v>694</v>
      </c>
      <c r="H137" s="176" t="s">
        <v>692</v>
      </c>
      <c r="I137" s="53">
        <f t="shared" si="13"/>
        <v>116459.67</v>
      </c>
      <c r="J137" s="61"/>
      <c r="K137" s="53">
        <f t="shared" si="14"/>
        <v>116459.67</v>
      </c>
      <c r="L137" s="61"/>
      <c r="M137" s="61"/>
      <c r="N137" s="61"/>
      <c r="O137" s="61"/>
      <c r="P137" s="61"/>
      <c r="Q137" s="61"/>
      <c r="R137" s="61"/>
      <c r="S137" s="61">
        <v>76760.67</v>
      </c>
      <c r="T137" s="61">
        <v>26800</v>
      </c>
      <c r="U137" s="61">
        <v>12899</v>
      </c>
      <c r="V137" s="62"/>
      <c r="W137" s="170" t="s">
        <v>697</v>
      </c>
      <c r="X137" s="32" t="str">
        <f t="shared" si="15"/>
        <v>31000001040000000000000</v>
      </c>
    </row>
    <row r="138" spans="2:24" ht="12.75" customHeight="1" x14ac:dyDescent="0.2">
      <c r="B138" s="160" t="s">
        <v>769</v>
      </c>
      <c r="C138" s="171" t="s">
        <v>686</v>
      </c>
      <c r="D138" s="172" t="s">
        <v>519</v>
      </c>
      <c r="E138" s="173" t="s">
        <v>692</v>
      </c>
      <c r="F138" s="174" t="s">
        <v>698</v>
      </c>
      <c r="G138" s="175" t="s">
        <v>694</v>
      </c>
      <c r="H138" s="176" t="s">
        <v>692</v>
      </c>
      <c r="I138" s="53">
        <f t="shared" si="13"/>
        <v>129807.5</v>
      </c>
      <c r="J138" s="61"/>
      <c r="K138" s="53">
        <f t="shared" si="14"/>
        <v>129807.5</v>
      </c>
      <c r="L138" s="61"/>
      <c r="M138" s="61"/>
      <c r="N138" s="61"/>
      <c r="O138" s="61"/>
      <c r="P138" s="61"/>
      <c r="Q138" s="61"/>
      <c r="R138" s="61"/>
      <c r="S138" s="61">
        <v>129807.5</v>
      </c>
      <c r="T138" s="61"/>
      <c r="U138" s="61"/>
      <c r="V138" s="62"/>
      <c r="W138" s="170" t="s">
        <v>699</v>
      </c>
      <c r="X138" s="32" t="str">
        <f t="shared" si="15"/>
        <v>31000001060000000000000</v>
      </c>
    </row>
    <row r="139" spans="2:24" ht="12.75" customHeight="1" x14ac:dyDescent="0.2">
      <c r="B139" s="160" t="s">
        <v>769</v>
      </c>
      <c r="C139" s="171" t="s">
        <v>686</v>
      </c>
      <c r="D139" s="172" t="s">
        <v>519</v>
      </c>
      <c r="E139" s="173" t="s">
        <v>692</v>
      </c>
      <c r="F139" s="174" t="s">
        <v>700</v>
      </c>
      <c r="G139" s="175" t="s">
        <v>694</v>
      </c>
      <c r="H139" s="176" t="s">
        <v>692</v>
      </c>
      <c r="I139" s="53">
        <f t="shared" si="13"/>
        <v>1787243.15</v>
      </c>
      <c r="J139" s="61"/>
      <c r="K139" s="53">
        <f t="shared" si="14"/>
        <v>1787243.15</v>
      </c>
      <c r="L139" s="61"/>
      <c r="M139" s="61"/>
      <c r="N139" s="61"/>
      <c r="O139" s="61"/>
      <c r="P139" s="61"/>
      <c r="Q139" s="61"/>
      <c r="R139" s="61"/>
      <c r="S139" s="61">
        <v>593909.81999999995</v>
      </c>
      <c r="T139" s="61">
        <v>1193333.33</v>
      </c>
      <c r="U139" s="61"/>
      <c r="V139" s="62"/>
      <c r="W139" s="170" t="s">
        <v>701</v>
      </c>
      <c r="X139" s="32" t="str">
        <f t="shared" si="15"/>
        <v>31000001130000000000000</v>
      </c>
    </row>
    <row r="140" spans="2:24" ht="12.75" customHeight="1" x14ac:dyDescent="0.2">
      <c r="B140" s="160" t="s">
        <v>769</v>
      </c>
      <c r="C140" s="171" t="s">
        <v>686</v>
      </c>
      <c r="D140" s="172" t="s">
        <v>519</v>
      </c>
      <c r="E140" s="173" t="s">
        <v>692</v>
      </c>
      <c r="F140" s="174" t="s">
        <v>702</v>
      </c>
      <c r="G140" s="175" t="s">
        <v>694</v>
      </c>
      <c r="H140" s="176" t="s">
        <v>692</v>
      </c>
      <c r="I140" s="53">
        <f t="shared" si="13"/>
        <v>8426</v>
      </c>
      <c r="J140" s="61"/>
      <c r="K140" s="53">
        <f t="shared" si="14"/>
        <v>8426</v>
      </c>
      <c r="L140" s="61"/>
      <c r="M140" s="61"/>
      <c r="N140" s="61"/>
      <c r="O140" s="61"/>
      <c r="P140" s="61"/>
      <c r="Q140" s="61"/>
      <c r="R140" s="61"/>
      <c r="S140" s="61"/>
      <c r="T140" s="61">
        <v>8426</v>
      </c>
      <c r="U140" s="61"/>
      <c r="V140" s="62"/>
      <c r="W140" s="170" t="s">
        <v>703</v>
      </c>
      <c r="X140" s="32" t="str">
        <f t="shared" si="15"/>
        <v>31000002030000000000000</v>
      </c>
    </row>
    <row r="141" spans="2:24" ht="12.75" customHeight="1" x14ac:dyDescent="0.2">
      <c r="B141" s="160" t="s">
        <v>769</v>
      </c>
      <c r="C141" s="171" t="s">
        <v>686</v>
      </c>
      <c r="D141" s="172" t="s">
        <v>519</v>
      </c>
      <c r="E141" s="173" t="s">
        <v>692</v>
      </c>
      <c r="F141" s="174" t="s">
        <v>711</v>
      </c>
      <c r="G141" s="175" t="s">
        <v>694</v>
      </c>
      <c r="H141" s="176" t="s">
        <v>692</v>
      </c>
      <c r="I141" s="53">
        <f t="shared" si="13"/>
        <v>27960</v>
      </c>
      <c r="J141" s="61"/>
      <c r="K141" s="53">
        <f t="shared" si="14"/>
        <v>27960</v>
      </c>
      <c r="L141" s="61"/>
      <c r="M141" s="61"/>
      <c r="N141" s="61"/>
      <c r="O141" s="61"/>
      <c r="P141" s="61"/>
      <c r="Q141" s="61"/>
      <c r="R141" s="61"/>
      <c r="S141" s="61">
        <v>13980</v>
      </c>
      <c r="T141" s="61">
        <v>13980</v>
      </c>
      <c r="U141" s="61"/>
      <c r="V141" s="62"/>
      <c r="W141" s="170" t="s">
        <v>712</v>
      </c>
      <c r="X141" s="32" t="str">
        <f t="shared" si="15"/>
        <v>31000003090000000000000</v>
      </c>
    </row>
    <row r="142" spans="2:24" ht="12.75" customHeight="1" x14ac:dyDescent="0.2">
      <c r="B142" s="160" t="s">
        <v>769</v>
      </c>
      <c r="C142" s="171" t="s">
        <v>686</v>
      </c>
      <c r="D142" s="172" t="s">
        <v>519</v>
      </c>
      <c r="E142" s="173" t="s">
        <v>692</v>
      </c>
      <c r="F142" s="174" t="s">
        <v>704</v>
      </c>
      <c r="G142" s="175" t="s">
        <v>694</v>
      </c>
      <c r="H142" s="176" t="s">
        <v>692</v>
      </c>
      <c r="I142" s="53">
        <f t="shared" si="13"/>
        <v>8500</v>
      </c>
      <c r="J142" s="61"/>
      <c r="K142" s="53">
        <f t="shared" si="14"/>
        <v>8500</v>
      </c>
      <c r="L142" s="61"/>
      <c r="M142" s="61"/>
      <c r="N142" s="61"/>
      <c r="O142" s="61"/>
      <c r="P142" s="61"/>
      <c r="Q142" s="61"/>
      <c r="R142" s="61"/>
      <c r="S142" s="61"/>
      <c r="T142" s="61">
        <v>8500</v>
      </c>
      <c r="U142" s="61"/>
      <c r="V142" s="62"/>
      <c r="W142" s="170" t="s">
        <v>705</v>
      </c>
      <c r="X142" s="32" t="str">
        <f t="shared" si="15"/>
        <v>31000003100000000000000</v>
      </c>
    </row>
    <row r="143" spans="2:24" ht="12.75" customHeight="1" x14ac:dyDescent="0.2">
      <c r="B143" s="160" t="s">
        <v>769</v>
      </c>
      <c r="C143" s="171" t="s">
        <v>686</v>
      </c>
      <c r="D143" s="172" t="s">
        <v>519</v>
      </c>
      <c r="E143" s="173" t="s">
        <v>692</v>
      </c>
      <c r="F143" s="174" t="s">
        <v>722</v>
      </c>
      <c r="G143" s="175" t="s">
        <v>694</v>
      </c>
      <c r="H143" s="176" t="s">
        <v>692</v>
      </c>
      <c r="I143" s="53">
        <f t="shared" si="13"/>
        <v>229940</v>
      </c>
      <c r="J143" s="61"/>
      <c r="K143" s="53">
        <f t="shared" si="14"/>
        <v>229940</v>
      </c>
      <c r="L143" s="61"/>
      <c r="M143" s="61"/>
      <c r="N143" s="61"/>
      <c r="O143" s="61"/>
      <c r="P143" s="61"/>
      <c r="Q143" s="61"/>
      <c r="R143" s="61"/>
      <c r="S143" s="61">
        <v>229940</v>
      </c>
      <c r="T143" s="61"/>
      <c r="U143" s="61"/>
      <c r="V143" s="62"/>
      <c r="W143" s="170" t="s">
        <v>723</v>
      </c>
      <c r="X143" s="32" t="str">
        <f t="shared" si="15"/>
        <v>31000003140000000000000</v>
      </c>
    </row>
    <row r="144" spans="2:24" ht="12.75" customHeight="1" x14ac:dyDescent="0.2">
      <c r="B144" s="160" t="s">
        <v>769</v>
      </c>
      <c r="C144" s="171" t="s">
        <v>686</v>
      </c>
      <c r="D144" s="172" t="s">
        <v>519</v>
      </c>
      <c r="E144" s="173" t="s">
        <v>692</v>
      </c>
      <c r="F144" s="174" t="s">
        <v>91</v>
      </c>
      <c r="G144" s="175" t="s">
        <v>694</v>
      </c>
      <c r="H144" s="176" t="s">
        <v>692</v>
      </c>
      <c r="I144" s="53">
        <f t="shared" si="13"/>
        <v>87247.26</v>
      </c>
      <c r="J144" s="61"/>
      <c r="K144" s="53">
        <f t="shared" si="14"/>
        <v>87247.26</v>
      </c>
      <c r="L144" s="61"/>
      <c r="M144" s="61"/>
      <c r="N144" s="61"/>
      <c r="O144" s="61"/>
      <c r="P144" s="61"/>
      <c r="Q144" s="61"/>
      <c r="R144" s="61"/>
      <c r="S144" s="61"/>
      <c r="T144" s="61">
        <v>87247.26</v>
      </c>
      <c r="U144" s="61"/>
      <c r="V144" s="62"/>
      <c r="W144" s="170" t="s">
        <v>720</v>
      </c>
      <c r="X144" s="32" t="str">
        <f t="shared" si="15"/>
        <v>31000004090000000000000</v>
      </c>
    </row>
    <row r="145" spans="2:24" ht="12.75" customHeight="1" x14ac:dyDescent="0.2">
      <c r="B145" s="160" t="s">
        <v>769</v>
      </c>
      <c r="C145" s="171" t="s">
        <v>686</v>
      </c>
      <c r="D145" s="172" t="s">
        <v>519</v>
      </c>
      <c r="E145" s="173" t="s">
        <v>692</v>
      </c>
      <c r="F145" s="174" t="s">
        <v>724</v>
      </c>
      <c r="G145" s="175" t="s">
        <v>694</v>
      </c>
      <c r="H145" s="176" t="s">
        <v>692</v>
      </c>
      <c r="I145" s="53">
        <f t="shared" si="13"/>
        <v>151996.67000000001</v>
      </c>
      <c r="J145" s="61"/>
      <c r="K145" s="53">
        <f t="shared" si="14"/>
        <v>151996.67000000001</v>
      </c>
      <c r="L145" s="61"/>
      <c r="M145" s="61"/>
      <c r="N145" s="61"/>
      <c r="O145" s="61"/>
      <c r="P145" s="61"/>
      <c r="Q145" s="61"/>
      <c r="R145" s="61"/>
      <c r="S145" s="61">
        <v>141996.67000000001</v>
      </c>
      <c r="T145" s="61">
        <v>10000</v>
      </c>
      <c r="U145" s="61"/>
      <c r="V145" s="62"/>
      <c r="W145" s="170" t="s">
        <v>725</v>
      </c>
      <c r="X145" s="32" t="str">
        <f t="shared" si="15"/>
        <v>31000004120000000000000</v>
      </c>
    </row>
    <row r="146" spans="2:24" ht="12.75" customHeight="1" x14ac:dyDescent="0.2">
      <c r="B146" s="160" t="s">
        <v>769</v>
      </c>
      <c r="C146" s="171" t="s">
        <v>686</v>
      </c>
      <c r="D146" s="172" t="s">
        <v>519</v>
      </c>
      <c r="E146" s="173" t="s">
        <v>692</v>
      </c>
      <c r="F146" s="174" t="s">
        <v>726</v>
      </c>
      <c r="G146" s="175" t="s">
        <v>694</v>
      </c>
      <c r="H146" s="176" t="s">
        <v>692</v>
      </c>
      <c r="I146" s="53">
        <f t="shared" si="13"/>
        <v>9700000</v>
      </c>
      <c r="J146" s="61"/>
      <c r="K146" s="53">
        <f t="shared" si="14"/>
        <v>9700000</v>
      </c>
      <c r="L146" s="61"/>
      <c r="M146" s="61"/>
      <c r="N146" s="61"/>
      <c r="O146" s="61"/>
      <c r="P146" s="61"/>
      <c r="Q146" s="61"/>
      <c r="R146" s="61"/>
      <c r="S146" s="61"/>
      <c r="T146" s="61">
        <v>9700000</v>
      </c>
      <c r="U146" s="61"/>
      <c r="V146" s="62"/>
      <c r="W146" s="170" t="s">
        <v>727</v>
      </c>
      <c r="X146" s="32" t="str">
        <f t="shared" si="15"/>
        <v>31000005010000000000000</v>
      </c>
    </row>
    <row r="147" spans="2:24" ht="12.75" customHeight="1" x14ac:dyDescent="0.2">
      <c r="B147" s="160" t="s">
        <v>769</v>
      </c>
      <c r="C147" s="171" t="s">
        <v>686</v>
      </c>
      <c r="D147" s="172" t="s">
        <v>519</v>
      </c>
      <c r="E147" s="173" t="s">
        <v>692</v>
      </c>
      <c r="F147" s="174" t="s">
        <v>103</v>
      </c>
      <c r="G147" s="175" t="s">
        <v>694</v>
      </c>
      <c r="H147" s="176" t="s">
        <v>692</v>
      </c>
      <c r="I147" s="53">
        <f t="shared" si="13"/>
        <v>1267680.6200000001</v>
      </c>
      <c r="J147" s="61"/>
      <c r="K147" s="53">
        <f t="shared" si="14"/>
        <v>1267680.6200000001</v>
      </c>
      <c r="L147" s="61"/>
      <c r="M147" s="61"/>
      <c r="N147" s="61"/>
      <c r="O147" s="61"/>
      <c r="P147" s="61"/>
      <c r="Q147" s="61"/>
      <c r="R147" s="61"/>
      <c r="S147" s="61">
        <v>677970.96</v>
      </c>
      <c r="T147" s="61">
        <v>589709.66</v>
      </c>
      <c r="U147" s="61"/>
      <c r="V147" s="62"/>
      <c r="W147" s="170" t="s">
        <v>728</v>
      </c>
      <c r="X147" s="32" t="str">
        <f t="shared" si="15"/>
        <v>31000005020000000000000</v>
      </c>
    </row>
    <row r="148" spans="2:24" ht="12.75" customHeight="1" x14ac:dyDescent="0.2">
      <c r="B148" s="160" t="s">
        <v>769</v>
      </c>
      <c r="C148" s="171" t="s">
        <v>686</v>
      </c>
      <c r="D148" s="172" t="s">
        <v>519</v>
      </c>
      <c r="E148" s="173" t="s">
        <v>692</v>
      </c>
      <c r="F148" s="174" t="s">
        <v>106</v>
      </c>
      <c r="G148" s="175" t="s">
        <v>694</v>
      </c>
      <c r="H148" s="176" t="s">
        <v>692</v>
      </c>
      <c r="I148" s="53">
        <f t="shared" si="13"/>
        <v>5454508.1299999999</v>
      </c>
      <c r="J148" s="61"/>
      <c r="K148" s="53">
        <f t="shared" si="14"/>
        <v>5454508.1299999999</v>
      </c>
      <c r="L148" s="61"/>
      <c r="M148" s="61"/>
      <c r="N148" s="61"/>
      <c r="O148" s="61"/>
      <c r="P148" s="61"/>
      <c r="Q148" s="61"/>
      <c r="R148" s="61"/>
      <c r="S148" s="61"/>
      <c r="T148" s="61">
        <v>3683016.08</v>
      </c>
      <c r="U148" s="61">
        <v>1771492.05</v>
      </c>
      <c r="V148" s="62"/>
      <c r="W148" s="170" t="s">
        <v>713</v>
      </c>
      <c r="X148" s="32" t="str">
        <f t="shared" si="15"/>
        <v>31000005030000000000000</v>
      </c>
    </row>
    <row r="149" spans="2:24" ht="12.75" customHeight="1" x14ac:dyDescent="0.2">
      <c r="B149" s="160" t="s">
        <v>769</v>
      </c>
      <c r="C149" s="171" t="s">
        <v>686</v>
      </c>
      <c r="D149" s="172" t="s">
        <v>519</v>
      </c>
      <c r="E149" s="173" t="s">
        <v>692</v>
      </c>
      <c r="F149" s="174" t="s">
        <v>164</v>
      </c>
      <c r="G149" s="175" t="s">
        <v>694</v>
      </c>
      <c r="H149" s="176" t="s">
        <v>692</v>
      </c>
      <c r="I149" s="53">
        <f t="shared" si="13"/>
        <v>79600</v>
      </c>
      <c r="J149" s="61"/>
      <c r="K149" s="53">
        <f t="shared" si="14"/>
        <v>79600</v>
      </c>
      <c r="L149" s="61"/>
      <c r="M149" s="61"/>
      <c r="N149" s="61"/>
      <c r="O149" s="61"/>
      <c r="P149" s="61"/>
      <c r="Q149" s="61"/>
      <c r="R149" s="61"/>
      <c r="S149" s="61">
        <v>79600</v>
      </c>
      <c r="T149" s="61"/>
      <c r="U149" s="61"/>
      <c r="V149" s="62"/>
      <c r="W149" s="170" t="s">
        <v>706</v>
      </c>
      <c r="X149" s="32" t="str">
        <f t="shared" si="15"/>
        <v>31000007090000000000000</v>
      </c>
    </row>
    <row r="150" spans="2:24" ht="12.75" customHeight="1" x14ac:dyDescent="0.2">
      <c r="B150" s="160" t="s">
        <v>769</v>
      </c>
      <c r="C150" s="171" t="s">
        <v>686</v>
      </c>
      <c r="D150" s="172" t="s">
        <v>519</v>
      </c>
      <c r="E150" s="173" t="s">
        <v>692</v>
      </c>
      <c r="F150" s="174" t="s">
        <v>177</v>
      </c>
      <c r="G150" s="175" t="s">
        <v>694</v>
      </c>
      <c r="H150" s="176" t="s">
        <v>692</v>
      </c>
      <c r="I150" s="53">
        <f t="shared" si="13"/>
        <v>69154.759999999995</v>
      </c>
      <c r="J150" s="61"/>
      <c r="K150" s="53">
        <f t="shared" si="14"/>
        <v>69154.759999999995</v>
      </c>
      <c r="L150" s="61"/>
      <c r="M150" s="61"/>
      <c r="N150" s="61"/>
      <c r="O150" s="61"/>
      <c r="P150" s="61"/>
      <c r="Q150" s="61"/>
      <c r="R150" s="61"/>
      <c r="S150" s="61">
        <v>69154.759999999995</v>
      </c>
      <c r="T150" s="61"/>
      <c r="U150" s="61"/>
      <c r="V150" s="62"/>
      <c r="W150" s="170" t="s">
        <v>707</v>
      </c>
      <c r="X150" s="32" t="str">
        <f t="shared" si="15"/>
        <v>31000008040000000000000</v>
      </c>
    </row>
    <row r="151" spans="2:24" ht="12.75" customHeight="1" x14ac:dyDescent="0.2">
      <c r="B151" s="160" t="s">
        <v>769</v>
      </c>
      <c r="C151" s="171" t="s">
        <v>686</v>
      </c>
      <c r="D151" s="172" t="s">
        <v>519</v>
      </c>
      <c r="E151" s="173" t="s">
        <v>692</v>
      </c>
      <c r="F151" s="174" t="s">
        <v>757</v>
      </c>
      <c r="G151" s="175" t="s">
        <v>694</v>
      </c>
      <c r="H151" s="176" t="s">
        <v>692</v>
      </c>
      <c r="I151" s="53">
        <f t="shared" si="13"/>
        <v>6191666.6500000004</v>
      </c>
      <c r="J151" s="61"/>
      <c r="K151" s="53">
        <f t="shared" si="14"/>
        <v>6191666.6500000004</v>
      </c>
      <c r="L151" s="61"/>
      <c r="M151" s="61"/>
      <c r="N151" s="61"/>
      <c r="O151" s="61"/>
      <c r="P151" s="61"/>
      <c r="Q151" s="61"/>
      <c r="R151" s="61"/>
      <c r="S151" s="61">
        <v>6191666.6500000004</v>
      </c>
      <c r="T151" s="61"/>
      <c r="U151" s="61"/>
      <c r="V151" s="62"/>
      <c r="W151" s="170" t="s">
        <v>758</v>
      </c>
      <c r="X151" s="32" t="str">
        <f t="shared" si="15"/>
        <v>31000010040000000000000</v>
      </c>
    </row>
    <row r="152" spans="2:24" ht="12.75" customHeight="1" x14ac:dyDescent="0.2">
      <c r="B152" s="160" t="s">
        <v>770</v>
      </c>
      <c r="C152" s="171" t="s">
        <v>686</v>
      </c>
      <c r="D152" s="172" t="s">
        <v>503</v>
      </c>
      <c r="E152" s="173" t="s">
        <v>692</v>
      </c>
      <c r="F152" s="174" t="s">
        <v>696</v>
      </c>
      <c r="G152" s="175" t="s">
        <v>694</v>
      </c>
      <c r="H152" s="176" t="s">
        <v>692</v>
      </c>
      <c r="I152" s="53">
        <f t="shared" si="13"/>
        <v>599894.24</v>
      </c>
      <c r="J152" s="61"/>
      <c r="K152" s="53">
        <f t="shared" si="14"/>
        <v>599894.24</v>
      </c>
      <c r="L152" s="61"/>
      <c r="M152" s="61"/>
      <c r="N152" s="61"/>
      <c r="O152" s="61"/>
      <c r="P152" s="61"/>
      <c r="Q152" s="61"/>
      <c r="R152" s="61"/>
      <c r="S152" s="61"/>
      <c r="T152" s="61">
        <v>233960</v>
      </c>
      <c r="U152" s="61">
        <v>365934.24</v>
      </c>
      <c r="V152" s="62"/>
      <c r="W152" s="170" t="s">
        <v>697</v>
      </c>
      <c r="X152" s="32" t="str">
        <f t="shared" si="15"/>
        <v>34300001040000000000000</v>
      </c>
    </row>
    <row r="153" spans="2:24" ht="12.75" customHeight="1" x14ac:dyDescent="0.2">
      <c r="B153" s="160" t="s">
        <v>770</v>
      </c>
      <c r="C153" s="171" t="s">
        <v>686</v>
      </c>
      <c r="D153" s="172" t="s">
        <v>503</v>
      </c>
      <c r="E153" s="173" t="s">
        <v>692</v>
      </c>
      <c r="F153" s="174" t="s">
        <v>700</v>
      </c>
      <c r="G153" s="175" t="s">
        <v>694</v>
      </c>
      <c r="H153" s="176" t="s">
        <v>692</v>
      </c>
      <c r="I153" s="53">
        <f t="shared" si="13"/>
        <v>567314.61</v>
      </c>
      <c r="J153" s="61"/>
      <c r="K153" s="53">
        <f t="shared" si="14"/>
        <v>567314.61</v>
      </c>
      <c r="L153" s="61"/>
      <c r="M153" s="61"/>
      <c r="N153" s="61"/>
      <c r="O153" s="61"/>
      <c r="P153" s="61"/>
      <c r="Q153" s="61"/>
      <c r="R153" s="61"/>
      <c r="S153" s="61">
        <v>567314.61</v>
      </c>
      <c r="T153" s="61"/>
      <c r="U153" s="61"/>
      <c r="V153" s="62"/>
      <c r="W153" s="170" t="s">
        <v>701</v>
      </c>
      <c r="X153" s="32" t="str">
        <f t="shared" si="15"/>
        <v>34300001130000000000000</v>
      </c>
    </row>
    <row r="154" spans="2:24" ht="12.75" customHeight="1" x14ac:dyDescent="0.2">
      <c r="B154" s="160" t="s">
        <v>770</v>
      </c>
      <c r="C154" s="171" t="s">
        <v>686</v>
      </c>
      <c r="D154" s="172" t="s">
        <v>503</v>
      </c>
      <c r="E154" s="173" t="s">
        <v>692</v>
      </c>
      <c r="F154" s="174" t="s">
        <v>164</v>
      </c>
      <c r="G154" s="175" t="s">
        <v>694</v>
      </c>
      <c r="H154" s="176" t="s">
        <v>692</v>
      </c>
      <c r="I154" s="53">
        <f t="shared" si="13"/>
        <v>98344.5</v>
      </c>
      <c r="J154" s="61"/>
      <c r="K154" s="53">
        <f t="shared" si="14"/>
        <v>98344.5</v>
      </c>
      <c r="L154" s="61"/>
      <c r="M154" s="61"/>
      <c r="N154" s="61"/>
      <c r="O154" s="61"/>
      <c r="P154" s="61"/>
      <c r="Q154" s="61"/>
      <c r="R154" s="61"/>
      <c r="S154" s="61">
        <v>98344.5</v>
      </c>
      <c r="T154" s="61"/>
      <c r="U154" s="61"/>
      <c r="V154" s="62"/>
      <c r="W154" s="170" t="s">
        <v>706</v>
      </c>
      <c r="X154" s="32" t="str">
        <f t="shared" si="15"/>
        <v>34300007090000000000000</v>
      </c>
    </row>
    <row r="155" spans="2:24" ht="12.75" customHeight="1" x14ac:dyDescent="0.2">
      <c r="B155" s="160" t="s">
        <v>770</v>
      </c>
      <c r="C155" s="171" t="s">
        <v>686</v>
      </c>
      <c r="D155" s="172" t="s">
        <v>503</v>
      </c>
      <c r="E155" s="173" t="s">
        <v>692</v>
      </c>
      <c r="F155" s="174" t="s">
        <v>177</v>
      </c>
      <c r="G155" s="175" t="s">
        <v>694</v>
      </c>
      <c r="H155" s="176" t="s">
        <v>692</v>
      </c>
      <c r="I155" s="53">
        <f t="shared" si="13"/>
        <v>238000</v>
      </c>
      <c r="J155" s="61"/>
      <c r="K155" s="53">
        <f t="shared" si="14"/>
        <v>238000</v>
      </c>
      <c r="L155" s="61"/>
      <c r="M155" s="61"/>
      <c r="N155" s="61"/>
      <c r="O155" s="61"/>
      <c r="P155" s="61"/>
      <c r="Q155" s="61"/>
      <c r="R155" s="61"/>
      <c r="S155" s="61">
        <v>238000</v>
      </c>
      <c r="T155" s="61"/>
      <c r="U155" s="61"/>
      <c r="V155" s="62"/>
      <c r="W155" s="170" t="s">
        <v>707</v>
      </c>
      <c r="X155" s="32" t="str">
        <f t="shared" si="15"/>
        <v>34300008040000000000000</v>
      </c>
    </row>
    <row r="156" spans="2:24" ht="12.75" customHeight="1" x14ac:dyDescent="0.2">
      <c r="B156" s="160" t="s">
        <v>771</v>
      </c>
      <c r="C156" s="171" t="s">
        <v>686</v>
      </c>
      <c r="D156" s="172" t="s">
        <v>505</v>
      </c>
      <c r="E156" s="173" t="s">
        <v>692</v>
      </c>
      <c r="F156" s="174" t="s">
        <v>106</v>
      </c>
      <c r="G156" s="175" t="s">
        <v>694</v>
      </c>
      <c r="H156" s="176" t="s">
        <v>692</v>
      </c>
      <c r="I156" s="53">
        <f t="shared" si="13"/>
        <v>40859.9</v>
      </c>
      <c r="J156" s="61"/>
      <c r="K156" s="53">
        <f t="shared" si="14"/>
        <v>40859.9</v>
      </c>
      <c r="L156" s="61"/>
      <c r="M156" s="61"/>
      <c r="N156" s="61"/>
      <c r="O156" s="61"/>
      <c r="P156" s="61"/>
      <c r="Q156" s="61"/>
      <c r="R156" s="61"/>
      <c r="S156" s="61"/>
      <c r="T156" s="61">
        <v>40859.9</v>
      </c>
      <c r="U156" s="61"/>
      <c r="V156" s="62"/>
      <c r="W156" s="170" t="s">
        <v>713</v>
      </c>
      <c r="X156" s="32" t="str">
        <f t="shared" si="15"/>
        <v>34400005030000000000000</v>
      </c>
    </row>
    <row r="157" spans="2:24" ht="12.75" customHeight="1" x14ac:dyDescent="0.2">
      <c r="B157" s="160" t="s">
        <v>772</v>
      </c>
      <c r="C157" s="171" t="s">
        <v>686</v>
      </c>
      <c r="D157" s="172" t="s">
        <v>510</v>
      </c>
      <c r="E157" s="173" t="s">
        <v>692</v>
      </c>
      <c r="F157" s="174" t="s">
        <v>696</v>
      </c>
      <c r="G157" s="175" t="s">
        <v>694</v>
      </c>
      <c r="H157" s="176" t="s">
        <v>692</v>
      </c>
      <c r="I157" s="53">
        <f t="shared" si="13"/>
        <v>346091.54000000004</v>
      </c>
      <c r="J157" s="61"/>
      <c r="K157" s="53">
        <f t="shared" si="14"/>
        <v>346091.54000000004</v>
      </c>
      <c r="L157" s="61"/>
      <c r="M157" s="61"/>
      <c r="N157" s="61"/>
      <c r="O157" s="61"/>
      <c r="P157" s="61"/>
      <c r="Q157" s="61"/>
      <c r="R157" s="61"/>
      <c r="S157" s="61">
        <v>26424</v>
      </c>
      <c r="T157" s="61">
        <v>181020.9</v>
      </c>
      <c r="U157" s="61">
        <v>138646.64000000001</v>
      </c>
      <c r="V157" s="62"/>
      <c r="W157" s="170" t="s">
        <v>697</v>
      </c>
      <c r="X157" s="32" t="str">
        <f t="shared" si="15"/>
        <v>34600001040000000000000</v>
      </c>
    </row>
    <row r="158" spans="2:24" ht="12.75" customHeight="1" x14ac:dyDescent="0.2">
      <c r="B158" s="160" t="s">
        <v>772</v>
      </c>
      <c r="C158" s="171" t="s">
        <v>686</v>
      </c>
      <c r="D158" s="172" t="s">
        <v>510</v>
      </c>
      <c r="E158" s="173" t="s">
        <v>692</v>
      </c>
      <c r="F158" s="174" t="s">
        <v>698</v>
      </c>
      <c r="G158" s="175" t="s">
        <v>694</v>
      </c>
      <c r="H158" s="176" t="s">
        <v>692</v>
      </c>
      <c r="I158" s="53">
        <f t="shared" si="13"/>
        <v>30473.57</v>
      </c>
      <c r="J158" s="61"/>
      <c r="K158" s="53">
        <f t="shared" si="14"/>
        <v>30473.57</v>
      </c>
      <c r="L158" s="61"/>
      <c r="M158" s="61"/>
      <c r="N158" s="61"/>
      <c r="O158" s="61"/>
      <c r="P158" s="61"/>
      <c r="Q158" s="61"/>
      <c r="R158" s="61"/>
      <c r="S158" s="61">
        <v>30473.57</v>
      </c>
      <c r="T158" s="61"/>
      <c r="U158" s="61"/>
      <c r="V158" s="62"/>
      <c r="W158" s="170" t="s">
        <v>699</v>
      </c>
      <c r="X158" s="32" t="str">
        <f t="shared" si="15"/>
        <v>34600001060000000000000</v>
      </c>
    </row>
    <row r="159" spans="2:24" ht="12.75" customHeight="1" x14ac:dyDescent="0.2">
      <c r="B159" s="160" t="s">
        <v>772</v>
      </c>
      <c r="C159" s="171" t="s">
        <v>686</v>
      </c>
      <c r="D159" s="172" t="s">
        <v>510</v>
      </c>
      <c r="E159" s="173" t="s">
        <v>692</v>
      </c>
      <c r="F159" s="174" t="s">
        <v>700</v>
      </c>
      <c r="G159" s="175" t="s">
        <v>694</v>
      </c>
      <c r="H159" s="176" t="s">
        <v>692</v>
      </c>
      <c r="I159" s="53">
        <f t="shared" si="13"/>
        <v>573207.40999999992</v>
      </c>
      <c r="J159" s="61"/>
      <c r="K159" s="53">
        <f t="shared" si="14"/>
        <v>573207.40999999992</v>
      </c>
      <c r="L159" s="61"/>
      <c r="M159" s="61"/>
      <c r="N159" s="61"/>
      <c r="O159" s="61"/>
      <c r="P159" s="61"/>
      <c r="Q159" s="61"/>
      <c r="R159" s="61"/>
      <c r="S159" s="61">
        <v>456307.41</v>
      </c>
      <c r="T159" s="61">
        <v>116900</v>
      </c>
      <c r="U159" s="61"/>
      <c r="V159" s="62"/>
      <c r="W159" s="170" t="s">
        <v>701</v>
      </c>
      <c r="X159" s="32" t="str">
        <f t="shared" si="15"/>
        <v>34600001130000000000000</v>
      </c>
    </row>
    <row r="160" spans="2:24" ht="12.75" customHeight="1" x14ac:dyDescent="0.2">
      <c r="B160" s="160" t="s">
        <v>772</v>
      </c>
      <c r="C160" s="171" t="s">
        <v>686</v>
      </c>
      <c r="D160" s="172" t="s">
        <v>510</v>
      </c>
      <c r="E160" s="173" t="s">
        <v>692</v>
      </c>
      <c r="F160" s="174" t="s">
        <v>702</v>
      </c>
      <c r="G160" s="175" t="s">
        <v>694</v>
      </c>
      <c r="H160" s="176" t="s">
        <v>692</v>
      </c>
      <c r="I160" s="53">
        <f t="shared" si="13"/>
        <v>71244.399999999994</v>
      </c>
      <c r="J160" s="61"/>
      <c r="K160" s="53">
        <f t="shared" si="14"/>
        <v>71244.399999999994</v>
      </c>
      <c r="L160" s="61"/>
      <c r="M160" s="61"/>
      <c r="N160" s="61"/>
      <c r="O160" s="61"/>
      <c r="P160" s="61"/>
      <c r="Q160" s="61"/>
      <c r="R160" s="61"/>
      <c r="S160" s="61"/>
      <c r="T160" s="61">
        <v>39720</v>
      </c>
      <c r="U160" s="61">
        <v>31524.400000000001</v>
      </c>
      <c r="V160" s="62"/>
      <c r="W160" s="170" t="s">
        <v>703</v>
      </c>
      <c r="X160" s="32" t="str">
        <f t="shared" si="15"/>
        <v>34600002030000000000000</v>
      </c>
    </row>
    <row r="161" spans="2:24" ht="12.75" customHeight="1" x14ac:dyDescent="0.2">
      <c r="B161" s="160" t="s">
        <v>772</v>
      </c>
      <c r="C161" s="171" t="s">
        <v>686</v>
      </c>
      <c r="D161" s="172" t="s">
        <v>510</v>
      </c>
      <c r="E161" s="173" t="s">
        <v>692</v>
      </c>
      <c r="F161" s="174" t="s">
        <v>711</v>
      </c>
      <c r="G161" s="175" t="s">
        <v>694</v>
      </c>
      <c r="H161" s="176" t="s">
        <v>692</v>
      </c>
      <c r="I161" s="53">
        <f t="shared" si="13"/>
        <v>22600</v>
      </c>
      <c r="J161" s="61"/>
      <c r="K161" s="53">
        <f t="shared" si="14"/>
        <v>22600</v>
      </c>
      <c r="L161" s="61"/>
      <c r="M161" s="61"/>
      <c r="N161" s="61"/>
      <c r="O161" s="61"/>
      <c r="P161" s="61"/>
      <c r="Q161" s="61"/>
      <c r="R161" s="61"/>
      <c r="S161" s="61"/>
      <c r="T161" s="61">
        <v>22600</v>
      </c>
      <c r="U161" s="61"/>
      <c r="V161" s="62"/>
      <c r="W161" s="170" t="s">
        <v>712</v>
      </c>
      <c r="X161" s="32" t="str">
        <f t="shared" si="15"/>
        <v>34600003090000000000000</v>
      </c>
    </row>
    <row r="162" spans="2:24" ht="12.75" customHeight="1" x14ac:dyDescent="0.2">
      <c r="B162" s="160" t="s">
        <v>772</v>
      </c>
      <c r="C162" s="171" t="s">
        <v>686</v>
      </c>
      <c r="D162" s="172" t="s">
        <v>510</v>
      </c>
      <c r="E162" s="173" t="s">
        <v>692</v>
      </c>
      <c r="F162" s="174" t="s">
        <v>722</v>
      </c>
      <c r="G162" s="175" t="s">
        <v>694</v>
      </c>
      <c r="H162" s="176" t="s">
        <v>692</v>
      </c>
      <c r="I162" s="53">
        <f t="shared" si="13"/>
        <v>480</v>
      </c>
      <c r="J162" s="61"/>
      <c r="K162" s="53">
        <f t="shared" si="14"/>
        <v>480</v>
      </c>
      <c r="L162" s="61"/>
      <c r="M162" s="61"/>
      <c r="N162" s="61"/>
      <c r="O162" s="61"/>
      <c r="P162" s="61"/>
      <c r="Q162" s="61"/>
      <c r="R162" s="61"/>
      <c r="S162" s="61"/>
      <c r="T162" s="61">
        <v>480</v>
      </c>
      <c r="U162" s="61"/>
      <c r="V162" s="62"/>
      <c r="W162" s="170" t="s">
        <v>723</v>
      </c>
      <c r="X162" s="32" t="str">
        <f t="shared" si="15"/>
        <v>34600003140000000000000</v>
      </c>
    </row>
    <row r="163" spans="2:24" ht="12.75" customHeight="1" x14ac:dyDescent="0.2">
      <c r="B163" s="160" t="s">
        <v>772</v>
      </c>
      <c r="C163" s="171" t="s">
        <v>686</v>
      </c>
      <c r="D163" s="172" t="s">
        <v>510</v>
      </c>
      <c r="E163" s="173" t="s">
        <v>692</v>
      </c>
      <c r="F163" s="174" t="s">
        <v>79</v>
      </c>
      <c r="G163" s="175" t="s">
        <v>694</v>
      </c>
      <c r="H163" s="176" t="s">
        <v>692</v>
      </c>
      <c r="I163" s="53">
        <f t="shared" si="13"/>
        <v>9740</v>
      </c>
      <c r="J163" s="61"/>
      <c r="K163" s="53">
        <f t="shared" si="14"/>
        <v>9740</v>
      </c>
      <c r="L163" s="61"/>
      <c r="M163" s="61"/>
      <c r="N163" s="61"/>
      <c r="O163" s="61"/>
      <c r="P163" s="61"/>
      <c r="Q163" s="61"/>
      <c r="R163" s="61"/>
      <c r="S163" s="61">
        <v>9740</v>
      </c>
      <c r="T163" s="61"/>
      <c r="U163" s="61"/>
      <c r="V163" s="62"/>
      <c r="W163" s="170" t="s">
        <v>733</v>
      </c>
      <c r="X163" s="32" t="str">
        <f t="shared" si="15"/>
        <v>34600004050000000000000</v>
      </c>
    </row>
    <row r="164" spans="2:24" ht="12.75" customHeight="1" x14ac:dyDescent="0.2">
      <c r="B164" s="160" t="s">
        <v>772</v>
      </c>
      <c r="C164" s="171" t="s">
        <v>686</v>
      </c>
      <c r="D164" s="172" t="s">
        <v>510</v>
      </c>
      <c r="E164" s="173" t="s">
        <v>692</v>
      </c>
      <c r="F164" s="174" t="s">
        <v>91</v>
      </c>
      <c r="G164" s="175" t="s">
        <v>694</v>
      </c>
      <c r="H164" s="176" t="s">
        <v>692</v>
      </c>
      <c r="I164" s="53">
        <f t="shared" si="13"/>
        <v>4660</v>
      </c>
      <c r="J164" s="61"/>
      <c r="K164" s="53">
        <f t="shared" si="14"/>
        <v>4660</v>
      </c>
      <c r="L164" s="61"/>
      <c r="M164" s="61"/>
      <c r="N164" s="61"/>
      <c r="O164" s="61"/>
      <c r="P164" s="61"/>
      <c r="Q164" s="61"/>
      <c r="R164" s="61"/>
      <c r="S164" s="61"/>
      <c r="T164" s="61">
        <v>4660</v>
      </c>
      <c r="U164" s="61"/>
      <c r="V164" s="62"/>
      <c r="W164" s="170" t="s">
        <v>720</v>
      </c>
      <c r="X164" s="32" t="str">
        <f t="shared" si="15"/>
        <v>34600004090000000000000</v>
      </c>
    </row>
    <row r="165" spans="2:24" ht="12.75" customHeight="1" x14ac:dyDescent="0.2">
      <c r="B165" s="160" t="s">
        <v>772</v>
      </c>
      <c r="C165" s="171" t="s">
        <v>686</v>
      </c>
      <c r="D165" s="172" t="s">
        <v>510</v>
      </c>
      <c r="E165" s="173" t="s">
        <v>692</v>
      </c>
      <c r="F165" s="174" t="s">
        <v>724</v>
      </c>
      <c r="G165" s="175" t="s">
        <v>694</v>
      </c>
      <c r="H165" s="176" t="s">
        <v>692</v>
      </c>
      <c r="I165" s="53">
        <f t="shared" si="13"/>
        <v>23940</v>
      </c>
      <c r="J165" s="61"/>
      <c r="K165" s="53">
        <f t="shared" si="14"/>
        <v>23940</v>
      </c>
      <c r="L165" s="61"/>
      <c r="M165" s="61"/>
      <c r="N165" s="61"/>
      <c r="O165" s="61"/>
      <c r="P165" s="61"/>
      <c r="Q165" s="61"/>
      <c r="R165" s="61"/>
      <c r="S165" s="61">
        <v>23940</v>
      </c>
      <c r="T165" s="61"/>
      <c r="U165" s="61"/>
      <c r="V165" s="62"/>
      <c r="W165" s="170" t="s">
        <v>725</v>
      </c>
      <c r="X165" s="32" t="str">
        <f t="shared" si="15"/>
        <v>34600004120000000000000</v>
      </c>
    </row>
    <row r="166" spans="2:24" ht="12.75" customHeight="1" x14ac:dyDescent="0.2">
      <c r="B166" s="160" t="s">
        <v>772</v>
      </c>
      <c r="C166" s="171" t="s">
        <v>686</v>
      </c>
      <c r="D166" s="172" t="s">
        <v>510</v>
      </c>
      <c r="E166" s="173" t="s">
        <v>692</v>
      </c>
      <c r="F166" s="174" t="s">
        <v>106</v>
      </c>
      <c r="G166" s="175" t="s">
        <v>694</v>
      </c>
      <c r="H166" s="176" t="s">
        <v>692</v>
      </c>
      <c r="I166" s="53">
        <f t="shared" si="13"/>
        <v>1111350.6599999999</v>
      </c>
      <c r="J166" s="61"/>
      <c r="K166" s="53">
        <f t="shared" si="14"/>
        <v>1111350.6599999999</v>
      </c>
      <c r="L166" s="61"/>
      <c r="M166" s="61"/>
      <c r="N166" s="61"/>
      <c r="O166" s="61"/>
      <c r="P166" s="61"/>
      <c r="Q166" s="61"/>
      <c r="R166" s="61"/>
      <c r="S166" s="61"/>
      <c r="T166" s="61">
        <v>941243.5</v>
      </c>
      <c r="U166" s="61">
        <v>170107.16</v>
      </c>
      <c r="V166" s="62"/>
      <c r="W166" s="170" t="s">
        <v>713</v>
      </c>
      <c r="X166" s="32" t="str">
        <f t="shared" si="15"/>
        <v>34600005030000000000000</v>
      </c>
    </row>
    <row r="167" spans="2:24" ht="12.75" customHeight="1" x14ac:dyDescent="0.2">
      <c r="B167" s="160" t="s">
        <v>772</v>
      </c>
      <c r="C167" s="171" t="s">
        <v>686</v>
      </c>
      <c r="D167" s="172" t="s">
        <v>510</v>
      </c>
      <c r="E167" s="173" t="s">
        <v>692</v>
      </c>
      <c r="F167" s="174" t="s">
        <v>158</v>
      </c>
      <c r="G167" s="175" t="s">
        <v>694</v>
      </c>
      <c r="H167" s="176" t="s">
        <v>692</v>
      </c>
      <c r="I167" s="53">
        <f t="shared" si="13"/>
        <v>1985</v>
      </c>
      <c r="J167" s="61"/>
      <c r="K167" s="53">
        <f t="shared" si="14"/>
        <v>1985</v>
      </c>
      <c r="L167" s="61"/>
      <c r="M167" s="61"/>
      <c r="N167" s="61"/>
      <c r="O167" s="61"/>
      <c r="P167" s="61"/>
      <c r="Q167" s="61"/>
      <c r="R167" s="61"/>
      <c r="S167" s="61"/>
      <c r="T167" s="61"/>
      <c r="U167" s="61">
        <v>1985</v>
      </c>
      <c r="V167" s="62"/>
      <c r="W167" s="170" t="s">
        <v>716</v>
      </c>
      <c r="X167" s="32" t="str">
        <f t="shared" si="15"/>
        <v>34600007070000000000000</v>
      </c>
    </row>
    <row r="168" spans="2:24" ht="12.75" customHeight="1" x14ac:dyDescent="0.2">
      <c r="B168" s="160" t="s">
        <v>772</v>
      </c>
      <c r="C168" s="171" t="s">
        <v>686</v>
      </c>
      <c r="D168" s="172" t="s">
        <v>510</v>
      </c>
      <c r="E168" s="173" t="s">
        <v>692</v>
      </c>
      <c r="F168" s="174" t="s">
        <v>164</v>
      </c>
      <c r="G168" s="175" t="s">
        <v>694</v>
      </c>
      <c r="H168" s="176" t="s">
        <v>692</v>
      </c>
      <c r="I168" s="53">
        <f t="shared" ref="I168:I199" si="16">K168+V168-J168</f>
        <v>101579.77</v>
      </c>
      <c r="J168" s="61"/>
      <c r="K168" s="53">
        <f t="shared" ref="K168:K199" si="17">M168+N168+O168+P168+Q168+R168+S168+T168+U168-L168</f>
        <v>101579.77</v>
      </c>
      <c r="L168" s="61"/>
      <c r="M168" s="61"/>
      <c r="N168" s="61"/>
      <c r="O168" s="61"/>
      <c r="P168" s="61"/>
      <c r="Q168" s="61"/>
      <c r="R168" s="61"/>
      <c r="S168" s="61">
        <v>101579.77</v>
      </c>
      <c r="T168" s="61"/>
      <c r="U168" s="61"/>
      <c r="V168" s="62"/>
      <c r="W168" s="170" t="s">
        <v>706</v>
      </c>
      <c r="X168" s="32" t="str">
        <f t="shared" ref="X168:X182" si="18">IF(D168="","000",D168)&amp;IF(E168="","000",E168)&amp;IF(F168="","0000",F168)&amp;IF(G168="","0000000000",G168)&amp;IF(H168="","000",H168)</f>
        <v>34600007090000000000000</v>
      </c>
    </row>
    <row r="169" spans="2:24" ht="12.75" customHeight="1" x14ac:dyDescent="0.2">
      <c r="B169" s="160" t="s">
        <v>772</v>
      </c>
      <c r="C169" s="171" t="s">
        <v>686</v>
      </c>
      <c r="D169" s="172" t="s">
        <v>510</v>
      </c>
      <c r="E169" s="173" t="s">
        <v>692</v>
      </c>
      <c r="F169" s="174" t="s">
        <v>170</v>
      </c>
      <c r="G169" s="175" t="s">
        <v>694</v>
      </c>
      <c r="H169" s="176" t="s">
        <v>692</v>
      </c>
      <c r="I169" s="53">
        <f t="shared" si="16"/>
        <v>54350</v>
      </c>
      <c r="J169" s="61"/>
      <c r="K169" s="53">
        <f t="shared" si="17"/>
        <v>54350</v>
      </c>
      <c r="L169" s="61"/>
      <c r="M169" s="61"/>
      <c r="N169" s="61"/>
      <c r="O169" s="61"/>
      <c r="P169" s="61"/>
      <c r="Q169" s="61"/>
      <c r="R169" s="61"/>
      <c r="S169" s="61"/>
      <c r="T169" s="61"/>
      <c r="U169" s="61">
        <v>54350</v>
      </c>
      <c r="V169" s="62"/>
      <c r="W169" s="170" t="s">
        <v>734</v>
      </c>
      <c r="X169" s="32" t="str">
        <f t="shared" si="18"/>
        <v>34600008010000000000000</v>
      </c>
    </row>
    <row r="170" spans="2:24" ht="12.75" customHeight="1" x14ac:dyDescent="0.2">
      <c r="B170" s="160" t="s">
        <v>772</v>
      </c>
      <c r="C170" s="171" t="s">
        <v>686</v>
      </c>
      <c r="D170" s="172" t="s">
        <v>510</v>
      </c>
      <c r="E170" s="173" t="s">
        <v>692</v>
      </c>
      <c r="F170" s="174" t="s">
        <v>177</v>
      </c>
      <c r="G170" s="175" t="s">
        <v>694</v>
      </c>
      <c r="H170" s="176" t="s">
        <v>692</v>
      </c>
      <c r="I170" s="53">
        <f t="shared" si="16"/>
        <v>168723.54</v>
      </c>
      <c r="J170" s="61"/>
      <c r="K170" s="53">
        <f t="shared" si="17"/>
        <v>168723.54</v>
      </c>
      <c r="L170" s="61"/>
      <c r="M170" s="61"/>
      <c r="N170" s="61"/>
      <c r="O170" s="61"/>
      <c r="P170" s="61"/>
      <c r="Q170" s="61"/>
      <c r="R170" s="61"/>
      <c r="S170" s="61">
        <v>168723.54</v>
      </c>
      <c r="T170" s="61"/>
      <c r="U170" s="61"/>
      <c r="V170" s="62"/>
      <c r="W170" s="170" t="s">
        <v>707</v>
      </c>
      <c r="X170" s="32" t="str">
        <f t="shared" si="18"/>
        <v>34600008040000000000000</v>
      </c>
    </row>
    <row r="171" spans="2:24" ht="12.75" customHeight="1" x14ac:dyDescent="0.2">
      <c r="B171" s="160" t="s">
        <v>772</v>
      </c>
      <c r="C171" s="171" t="s">
        <v>686</v>
      </c>
      <c r="D171" s="172" t="s">
        <v>510</v>
      </c>
      <c r="E171" s="173" t="s">
        <v>692</v>
      </c>
      <c r="F171" s="174" t="s">
        <v>717</v>
      </c>
      <c r="G171" s="175" t="s">
        <v>694</v>
      </c>
      <c r="H171" s="176" t="s">
        <v>692</v>
      </c>
      <c r="I171" s="53">
        <f t="shared" si="16"/>
        <v>183302.5</v>
      </c>
      <c r="J171" s="61"/>
      <c r="K171" s="53">
        <f t="shared" si="17"/>
        <v>183302.5</v>
      </c>
      <c r="L171" s="61"/>
      <c r="M171" s="61"/>
      <c r="N171" s="61"/>
      <c r="O171" s="61"/>
      <c r="P171" s="61"/>
      <c r="Q171" s="61"/>
      <c r="R171" s="61"/>
      <c r="S171" s="61"/>
      <c r="T171" s="61">
        <v>168902.5</v>
      </c>
      <c r="U171" s="61">
        <v>14400</v>
      </c>
      <c r="V171" s="62"/>
      <c r="W171" s="170" t="s">
        <v>718</v>
      </c>
      <c r="X171" s="32" t="str">
        <f t="shared" si="18"/>
        <v>34600011010000000000000</v>
      </c>
    </row>
    <row r="172" spans="2:24" ht="21.4" customHeight="1" x14ac:dyDescent="0.2">
      <c r="B172" s="160" t="s">
        <v>773</v>
      </c>
      <c r="C172" s="171" t="s">
        <v>686</v>
      </c>
      <c r="D172" s="172" t="s">
        <v>529</v>
      </c>
      <c r="E172" s="173" t="s">
        <v>692</v>
      </c>
      <c r="F172" s="174" t="s">
        <v>702</v>
      </c>
      <c r="G172" s="175" t="s">
        <v>694</v>
      </c>
      <c r="H172" s="176" t="s">
        <v>692</v>
      </c>
      <c r="I172" s="53">
        <f t="shared" si="16"/>
        <v>9499</v>
      </c>
      <c r="J172" s="61"/>
      <c r="K172" s="53">
        <f t="shared" si="17"/>
        <v>9499</v>
      </c>
      <c r="L172" s="61"/>
      <c r="M172" s="61"/>
      <c r="N172" s="61"/>
      <c r="O172" s="61"/>
      <c r="P172" s="61"/>
      <c r="Q172" s="61"/>
      <c r="R172" s="61"/>
      <c r="S172" s="61"/>
      <c r="T172" s="61"/>
      <c r="U172" s="61">
        <v>9499</v>
      </c>
      <c r="V172" s="62"/>
      <c r="W172" s="170" t="s">
        <v>703</v>
      </c>
      <c r="X172" s="32" t="str">
        <f t="shared" si="18"/>
        <v>34700002030000000000000</v>
      </c>
    </row>
    <row r="173" spans="2:24" ht="21.4" customHeight="1" x14ac:dyDescent="0.2">
      <c r="B173" s="160" t="s">
        <v>773</v>
      </c>
      <c r="C173" s="171" t="s">
        <v>686</v>
      </c>
      <c r="D173" s="172" t="s">
        <v>529</v>
      </c>
      <c r="E173" s="173" t="s">
        <v>692</v>
      </c>
      <c r="F173" s="174" t="s">
        <v>106</v>
      </c>
      <c r="G173" s="175" t="s">
        <v>694</v>
      </c>
      <c r="H173" s="176" t="s">
        <v>692</v>
      </c>
      <c r="I173" s="53">
        <f t="shared" si="16"/>
        <v>70527.600000000006</v>
      </c>
      <c r="J173" s="61"/>
      <c r="K173" s="53">
        <f t="shared" si="17"/>
        <v>70527.600000000006</v>
      </c>
      <c r="L173" s="61"/>
      <c r="M173" s="61"/>
      <c r="N173" s="61"/>
      <c r="O173" s="61"/>
      <c r="P173" s="61"/>
      <c r="Q173" s="61"/>
      <c r="R173" s="61"/>
      <c r="S173" s="61"/>
      <c r="T173" s="61"/>
      <c r="U173" s="61">
        <v>70527.600000000006</v>
      </c>
      <c r="V173" s="62"/>
      <c r="W173" s="170" t="s">
        <v>713</v>
      </c>
      <c r="X173" s="32" t="str">
        <f t="shared" si="18"/>
        <v>34700005030000000000000</v>
      </c>
    </row>
    <row r="174" spans="2:24" ht="21.4" customHeight="1" x14ac:dyDescent="0.2">
      <c r="B174" s="160" t="s">
        <v>774</v>
      </c>
      <c r="C174" s="171" t="s">
        <v>686</v>
      </c>
      <c r="D174" s="172" t="s">
        <v>513</v>
      </c>
      <c r="E174" s="173" t="s">
        <v>692</v>
      </c>
      <c r="F174" s="174" t="s">
        <v>696</v>
      </c>
      <c r="G174" s="175" t="s">
        <v>694</v>
      </c>
      <c r="H174" s="176" t="s">
        <v>692</v>
      </c>
      <c r="I174" s="53">
        <f t="shared" si="16"/>
        <v>1950</v>
      </c>
      <c r="J174" s="61"/>
      <c r="K174" s="53">
        <f t="shared" si="17"/>
        <v>1950</v>
      </c>
      <c r="L174" s="61"/>
      <c r="M174" s="61"/>
      <c r="N174" s="61"/>
      <c r="O174" s="61"/>
      <c r="P174" s="61"/>
      <c r="Q174" s="61"/>
      <c r="R174" s="61"/>
      <c r="S174" s="61">
        <v>1950</v>
      </c>
      <c r="T174" s="61"/>
      <c r="U174" s="61"/>
      <c r="V174" s="62"/>
      <c r="W174" s="170" t="s">
        <v>697</v>
      </c>
      <c r="X174" s="32" t="str">
        <f t="shared" si="18"/>
        <v>34900001040000000000000</v>
      </c>
    </row>
    <row r="175" spans="2:24" ht="21.4" customHeight="1" x14ac:dyDescent="0.2">
      <c r="B175" s="160" t="s">
        <v>774</v>
      </c>
      <c r="C175" s="171" t="s">
        <v>686</v>
      </c>
      <c r="D175" s="172" t="s">
        <v>513</v>
      </c>
      <c r="E175" s="173" t="s">
        <v>692</v>
      </c>
      <c r="F175" s="174" t="s">
        <v>700</v>
      </c>
      <c r="G175" s="175" t="s">
        <v>694</v>
      </c>
      <c r="H175" s="176" t="s">
        <v>692</v>
      </c>
      <c r="I175" s="53">
        <f t="shared" si="16"/>
        <v>46180</v>
      </c>
      <c r="J175" s="61"/>
      <c r="K175" s="53">
        <f t="shared" si="17"/>
        <v>46180</v>
      </c>
      <c r="L175" s="61"/>
      <c r="M175" s="61"/>
      <c r="N175" s="61"/>
      <c r="O175" s="61"/>
      <c r="P175" s="61"/>
      <c r="Q175" s="61"/>
      <c r="R175" s="61"/>
      <c r="S175" s="61">
        <v>46180</v>
      </c>
      <c r="T175" s="61"/>
      <c r="U175" s="61"/>
      <c r="V175" s="62"/>
      <c r="W175" s="170" t="s">
        <v>701</v>
      </c>
      <c r="X175" s="32" t="str">
        <f t="shared" si="18"/>
        <v>34900001130000000000000</v>
      </c>
    </row>
    <row r="176" spans="2:24" ht="21.4" customHeight="1" x14ac:dyDescent="0.2">
      <c r="B176" s="160" t="s">
        <v>774</v>
      </c>
      <c r="C176" s="171" t="s">
        <v>686</v>
      </c>
      <c r="D176" s="172" t="s">
        <v>513</v>
      </c>
      <c r="E176" s="173" t="s">
        <v>692</v>
      </c>
      <c r="F176" s="174" t="s">
        <v>724</v>
      </c>
      <c r="G176" s="175" t="s">
        <v>694</v>
      </c>
      <c r="H176" s="176" t="s">
        <v>692</v>
      </c>
      <c r="I176" s="53">
        <f t="shared" si="16"/>
        <v>34957.21</v>
      </c>
      <c r="J176" s="61"/>
      <c r="K176" s="53">
        <f t="shared" si="17"/>
        <v>34957.21</v>
      </c>
      <c r="L176" s="61"/>
      <c r="M176" s="61"/>
      <c r="N176" s="61"/>
      <c r="O176" s="61"/>
      <c r="P176" s="61"/>
      <c r="Q176" s="61"/>
      <c r="R176" s="61"/>
      <c r="S176" s="61">
        <v>34957.21</v>
      </c>
      <c r="T176" s="61"/>
      <c r="U176" s="61"/>
      <c r="V176" s="62"/>
      <c r="W176" s="170" t="s">
        <v>725</v>
      </c>
      <c r="X176" s="32" t="str">
        <f t="shared" si="18"/>
        <v>34900004120000000000000</v>
      </c>
    </row>
    <row r="177" spans="2:24" ht="21.4" customHeight="1" x14ac:dyDescent="0.2">
      <c r="B177" s="160" t="s">
        <v>774</v>
      </c>
      <c r="C177" s="171" t="s">
        <v>686</v>
      </c>
      <c r="D177" s="172" t="s">
        <v>513</v>
      </c>
      <c r="E177" s="173" t="s">
        <v>692</v>
      </c>
      <c r="F177" s="174" t="s">
        <v>106</v>
      </c>
      <c r="G177" s="175" t="s">
        <v>694</v>
      </c>
      <c r="H177" s="176" t="s">
        <v>692</v>
      </c>
      <c r="I177" s="53">
        <f t="shared" si="16"/>
        <v>4600</v>
      </c>
      <c r="J177" s="61"/>
      <c r="K177" s="53">
        <f t="shared" si="17"/>
        <v>4600</v>
      </c>
      <c r="L177" s="61"/>
      <c r="M177" s="61"/>
      <c r="N177" s="61"/>
      <c r="O177" s="61"/>
      <c r="P177" s="61"/>
      <c r="Q177" s="61"/>
      <c r="R177" s="61"/>
      <c r="S177" s="61"/>
      <c r="T177" s="61"/>
      <c r="U177" s="61">
        <v>4600</v>
      </c>
      <c r="V177" s="62"/>
      <c r="W177" s="170" t="s">
        <v>713</v>
      </c>
      <c r="X177" s="32" t="str">
        <f t="shared" si="18"/>
        <v>34900005030000000000000</v>
      </c>
    </row>
    <row r="178" spans="2:24" ht="21.4" customHeight="1" x14ac:dyDescent="0.2">
      <c r="B178" s="160" t="s">
        <v>774</v>
      </c>
      <c r="C178" s="171" t="s">
        <v>686</v>
      </c>
      <c r="D178" s="172" t="s">
        <v>513</v>
      </c>
      <c r="E178" s="173" t="s">
        <v>692</v>
      </c>
      <c r="F178" s="174" t="s">
        <v>158</v>
      </c>
      <c r="G178" s="175" t="s">
        <v>694</v>
      </c>
      <c r="H178" s="176" t="s">
        <v>692</v>
      </c>
      <c r="I178" s="53">
        <f t="shared" si="16"/>
        <v>2248</v>
      </c>
      <c r="J178" s="61"/>
      <c r="K178" s="53">
        <f t="shared" si="17"/>
        <v>2248</v>
      </c>
      <c r="L178" s="61"/>
      <c r="M178" s="61"/>
      <c r="N178" s="61"/>
      <c r="O178" s="61"/>
      <c r="P178" s="61"/>
      <c r="Q178" s="61"/>
      <c r="R178" s="61"/>
      <c r="S178" s="61"/>
      <c r="T178" s="61"/>
      <c r="U178" s="61">
        <v>2248</v>
      </c>
      <c r="V178" s="62"/>
      <c r="W178" s="170" t="s">
        <v>716</v>
      </c>
      <c r="X178" s="32" t="str">
        <f t="shared" si="18"/>
        <v>34900007070000000000000</v>
      </c>
    </row>
    <row r="179" spans="2:24" ht="21.4" customHeight="1" x14ac:dyDescent="0.2">
      <c r="B179" s="160" t="s">
        <v>774</v>
      </c>
      <c r="C179" s="171" t="s">
        <v>686</v>
      </c>
      <c r="D179" s="172" t="s">
        <v>513</v>
      </c>
      <c r="E179" s="173" t="s">
        <v>692</v>
      </c>
      <c r="F179" s="174" t="s">
        <v>164</v>
      </c>
      <c r="G179" s="175" t="s">
        <v>694</v>
      </c>
      <c r="H179" s="176" t="s">
        <v>692</v>
      </c>
      <c r="I179" s="53">
        <f t="shared" si="16"/>
        <v>53100</v>
      </c>
      <c r="J179" s="61"/>
      <c r="K179" s="53">
        <f t="shared" si="17"/>
        <v>53100</v>
      </c>
      <c r="L179" s="61"/>
      <c r="M179" s="61"/>
      <c r="N179" s="61"/>
      <c r="O179" s="61"/>
      <c r="P179" s="61"/>
      <c r="Q179" s="61"/>
      <c r="R179" s="61"/>
      <c r="S179" s="61">
        <v>53100</v>
      </c>
      <c r="T179" s="61"/>
      <c r="U179" s="61"/>
      <c r="V179" s="62"/>
      <c r="W179" s="170" t="s">
        <v>706</v>
      </c>
      <c r="X179" s="32" t="str">
        <f t="shared" si="18"/>
        <v>34900007090000000000000</v>
      </c>
    </row>
    <row r="180" spans="2:24" ht="21.4" customHeight="1" x14ac:dyDescent="0.2">
      <c r="B180" s="160" t="s">
        <v>774</v>
      </c>
      <c r="C180" s="171" t="s">
        <v>686</v>
      </c>
      <c r="D180" s="172" t="s">
        <v>513</v>
      </c>
      <c r="E180" s="173" t="s">
        <v>692</v>
      </c>
      <c r="F180" s="174" t="s">
        <v>170</v>
      </c>
      <c r="G180" s="175" t="s">
        <v>694</v>
      </c>
      <c r="H180" s="176" t="s">
        <v>692</v>
      </c>
      <c r="I180" s="53">
        <f t="shared" si="16"/>
        <v>6980</v>
      </c>
      <c r="J180" s="61"/>
      <c r="K180" s="53">
        <f t="shared" si="17"/>
        <v>6980</v>
      </c>
      <c r="L180" s="61"/>
      <c r="M180" s="61"/>
      <c r="N180" s="61"/>
      <c r="O180" s="61"/>
      <c r="P180" s="61"/>
      <c r="Q180" s="61"/>
      <c r="R180" s="61"/>
      <c r="S180" s="61"/>
      <c r="T180" s="61"/>
      <c r="U180" s="61">
        <v>6980</v>
      </c>
      <c r="V180" s="62"/>
      <c r="W180" s="170" t="s">
        <v>734</v>
      </c>
      <c r="X180" s="32" t="str">
        <f t="shared" si="18"/>
        <v>34900008010000000000000</v>
      </c>
    </row>
    <row r="181" spans="2:24" ht="21.4" customHeight="1" x14ac:dyDescent="0.2">
      <c r="B181" s="160" t="s">
        <v>775</v>
      </c>
      <c r="C181" s="171" t="s">
        <v>686</v>
      </c>
      <c r="D181" s="172" t="s">
        <v>543</v>
      </c>
      <c r="E181" s="173" t="s">
        <v>692</v>
      </c>
      <c r="F181" s="174" t="s">
        <v>700</v>
      </c>
      <c r="G181" s="175" t="s">
        <v>694</v>
      </c>
      <c r="H181" s="176" t="s">
        <v>692</v>
      </c>
      <c r="I181" s="53">
        <f t="shared" si="16"/>
        <v>1869117.58</v>
      </c>
      <c r="J181" s="61"/>
      <c r="K181" s="53">
        <f t="shared" si="17"/>
        <v>1869117.58</v>
      </c>
      <c r="L181" s="61"/>
      <c r="M181" s="61"/>
      <c r="N181" s="61"/>
      <c r="O181" s="61"/>
      <c r="P181" s="61"/>
      <c r="Q181" s="61"/>
      <c r="R181" s="61"/>
      <c r="S181" s="61">
        <v>1869117.58</v>
      </c>
      <c r="T181" s="61"/>
      <c r="U181" s="61"/>
      <c r="V181" s="62"/>
      <c r="W181" s="170" t="s">
        <v>701</v>
      </c>
      <c r="X181" s="32" t="str">
        <f t="shared" si="18"/>
        <v>53000001130000000000000</v>
      </c>
    </row>
    <row r="182" spans="2:24" ht="21.4" customHeight="1" x14ac:dyDescent="0.2">
      <c r="B182" s="160" t="s">
        <v>775</v>
      </c>
      <c r="C182" s="171" t="s">
        <v>686</v>
      </c>
      <c r="D182" s="172" t="s">
        <v>543</v>
      </c>
      <c r="E182" s="173" t="s">
        <v>692</v>
      </c>
      <c r="F182" s="174" t="s">
        <v>103</v>
      </c>
      <c r="G182" s="175" t="s">
        <v>694</v>
      </c>
      <c r="H182" s="176" t="s">
        <v>692</v>
      </c>
      <c r="I182" s="53">
        <f t="shared" si="16"/>
        <v>161496787.65000001</v>
      </c>
      <c r="J182" s="61"/>
      <c r="K182" s="53">
        <f t="shared" si="17"/>
        <v>161496787.65000001</v>
      </c>
      <c r="L182" s="61"/>
      <c r="M182" s="61"/>
      <c r="N182" s="61"/>
      <c r="O182" s="61"/>
      <c r="P182" s="61"/>
      <c r="Q182" s="61"/>
      <c r="R182" s="61"/>
      <c r="S182" s="61"/>
      <c r="T182" s="61">
        <v>161496787.65000001</v>
      </c>
      <c r="U182" s="61"/>
      <c r="V182" s="62"/>
      <c r="W182" s="170" t="s">
        <v>728</v>
      </c>
      <c r="X182" s="32" t="str">
        <f t="shared" si="18"/>
        <v>53000005020000000000000</v>
      </c>
    </row>
    <row r="183" spans="2:24" ht="12.75" hidden="1" customHeight="1" x14ac:dyDescent="0.2">
      <c r="B183" s="160"/>
      <c r="C183" s="171"/>
      <c r="D183" s="172"/>
      <c r="E183" s="173"/>
      <c r="F183" s="174"/>
      <c r="G183" s="175"/>
      <c r="H183" s="176"/>
      <c r="I183" s="53"/>
      <c r="J183" s="61"/>
      <c r="K183" s="53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2"/>
      <c r="W183" s="170"/>
      <c r="X183" s="19"/>
    </row>
    <row r="184" spans="2:24" ht="15" customHeight="1" x14ac:dyDescent="0.2">
      <c r="B184" s="150" t="s">
        <v>776</v>
      </c>
      <c r="C184" s="177" t="s">
        <v>777</v>
      </c>
      <c r="D184" s="178"/>
      <c r="E184" s="227"/>
      <c r="F184" s="228"/>
      <c r="G184" s="229"/>
      <c r="H184" s="230"/>
      <c r="I184" s="65">
        <f>K184+V184-J184</f>
        <v>0</v>
      </c>
      <c r="J184" s="66"/>
      <c r="K184" s="65">
        <f>M184+N184+O184+P184+Q184+R184+S184+T184+U184-L184</f>
        <v>0</v>
      </c>
      <c r="L184" s="66"/>
      <c r="M184" s="66"/>
      <c r="N184" s="66"/>
      <c r="O184" s="66"/>
      <c r="P184" s="66"/>
      <c r="Q184" s="66"/>
      <c r="R184" s="66"/>
      <c r="S184" s="66">
        <v>0</v>
      </c>
      <c r="T184" s="66">
        <v>0</v>
      </c>
      <c r="U184" s="66">
        <v>0</v>
      </c>
      <c r="V184" s="67"/>
      <c r="W184" s="179"/>
    </row>
    <row r="185" spans="2:24" ht="16.5" customHeight="1" x14ac:dyDescent="0.2">
      <c r="B185" s="180"/>
      <c r="C185" s="113" t="s">
        <v>646</v>
      </c>
      <c r="D185" s="90"/>
      <c r="E185" s="90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  <c r="V185" s="90"/>
      <c r="W185" s="181"/>
    </row>
    <row r="186" spans="2:24" ht="17.25" customHeight="1" x14ac:dyDescent="0.2">
      <c r="B186" s="19"/>
      <c r="D186" s="19"/>
      <c r="E186" s="19"/>
      <c r="F186" s="19"/>
      <c r="G186" s="19"/>
      <c r="H186" s="19"/>
      <c r="I186" s="21" t="s">
        <v>778</v>
      </c>
      <c r="J186" s="182"/>
      <c r="K186" s="19"/>
      <c r="L186" s="19"/>
      <c r="M186" s="251"/>
      <c r="N186" s="251"/>
      <c r="O186" s="25"/>
      <c r="P186" s="25"/>
      <c r="Q186" s="25"/>
      <c r="R186" s="25"/>
      <c r="S186" s="25"/>
      <c r="T186" s="25"/>
      <c r="U186" s="25"/>
      <c r="V186" s="25"/>
      <c r="W186" s="25"/>
    </row>
    <row r="187" spans="2:24" ht="17.25" customHeight="1" x14ac:dyDescent="0.2">
      <c r="B187" s="19" t="s">
        <v>779</v>
      </c>
      <c r="C187" s="19"/>
      <c r="D187" s="19"/>
      <c r="E187" s="19"/>
      <c r="F187" s="19"/>
      <c r="G187" s="19"/>
      <c r="H187" s="19"/>
      <c r="I187" s="19"/>
      <c r="J187" s="183" t="s">
        <v>780</v>
      </c>
      <c r="K187" s="19"/>
      <c r="L187" s="19"/>
      <c r="M187" s="252" t="s">
        <v>781</v>
      </c>
      <c r="N187" s="252"/>
      <c r="O187" s="25"/>
      <c r="P187" s="25"/>
      <c r="Q187" s="25"/>
      <c r="R187" s="25"/>
      <c r="S187" s="25"/>
      <c r="T187" s="25"/>
      <c r="U187" s="25"/>
      <c r="V187" s="25"/>
      <c r="W187" s="25"/>
    </row>
    <row r="188" spans="2:24" ht="39" customHeight="1" x14ac:dyDescent="0.2">
      <c r="B188" s="19"/>
      <c r="I188" s="21" t="s">
        <v>782</v>
      </c>
      <c r="J188" s="182"/>
      <c r="K188" s="19"/>
      <c r="L188" s="19"/>
      <c r="M188" s="251"/>
      <c r="N188" s="251"/>
      <c r="O188" s="25"/>
      <c r="P188" s="25"/>
      <c r="Q188" s="25"/>
      <c r="R188" s="25"/>
      <c r="S188" s="25"/>
      <c r="T188" s="25"/>
      <c r="U188" s="25"/>
      <c r="V188" s="25"/>
      <c r="W188" s="25"/>
    </row>
    <row r="189" spans="2:24" ht="40.5" customHeight="1" x14ac:dyDescent="0.2">
      <c r="B189" s="19" t="s">
        <v>779</v>
      </c>
      <c r="C189" s="224" t="s">
        <v>783</v>
      </c>
      <c r="D189" s="225"/>
      <c r="E189" s="225"/>
      <c r="F189" s="225"/>
      <c r="G189" s="225"/>
      <c r="H189" s="225"/>
      <c r="I189" s="225"/>
      <c r="J189" s="184" t="s">
        <v>780</v>
      </c>
      <c r="K189" s="19"/>
      <c r="L189" s="19"/>
      <c r="M189" s="252" t="s">
        <v>781</v>
      </c>
      <c r="N189" s="252"/>
      <c r="O189" s="25"/>
      <c r="P189" s="25"/>
      <c r="Q189" s="25"/>
      <c r="R189" s="25"/>
      <c r="S189" s="25"/>
      <c r="T189" s="25"/>
      <c r="U189" s="25"/>
      <c r="V189" s="25"/>
      <c r="W189" s="25"/>
    </row>
    <row r="190" spans="2:24" ht="11.25" customHeight="1" x14ac:dyDescent="0.2">
      <c r="B190" s="19"/>
      <c r="C190" s="19"/>
      <c r="D190" s="19"/>
      <c r="E190" s="19"/>
      <c r="F190" s="19"/>
      <c r="G190" s="19"/>
      <c r="H190" s="19"/>
      <c r="I190" s="19"/>
      <c r="J190" s="185"/>
      <c r="K190" s="19"/>
      <c r="L190" s="19"/>
      <c r="M190" s="185"/>
      <c r="N190" s="185"/>
      <c r="O190" s="25"/>
      <c r="P190" s="25"/>
      <c r="Q190" s="25"/>
      <c r="R190" s="25"/>
      <c r="S190" s="25"/>
      <c r="T190" s="25"/>
      <c r="U190" s="25"/>
      <c r="V190" s="25"/>
      <c r="W190" s="25"/>
    </row>
    <row r="191" spans="2:24" ht="12.75" customHeight="1" x14ac:dyDescent="0.2">
      <c r="B191" s="19"/>
      <c r="C191" s="226" t="s">
        <v>784</v>
      </c>
      <c r="D191" s="226"/>
      <c r="E191" s="19"/>
      <c r="F191" s="247"/>
      <c r="G191" s="247"/>
      <c r="H191" s="247"/>
      <c r="I191" s="247"/>
      <c r="J191" s="186"/>
      <c r="K191" s="249"/>
      <c r="L191" s="249"/>
      <c r="M191" s="253"/>
      <c r="N191" s="253"/>
      <c r="O191" s="25"/>
      <c r="P191" s="25"/>
      <c r="Q191" s="25"/>
      <c r="R191" s="25"/>
      <c r="S191" s="25"/>
      <c r="T191" s="25"/>
      <c r="U191" s="25"/>
      <c r="V191" s="25"/>
      <c r="W191" s="25"/>
    </row>
    <row r="192" spans="2:24" ht="12.75" customHeight="1" x14ac:dyDescent="0.2">
      <c r="B192" s="19"/>
      <c r="C192" s="19"/>
      <c r="D192" s="19"/>
      <c r="E192" s="19"/>
      <c r="F192" s="248" t="s">
        <v>785</v>
      </c>
      <c r="G192" s="248"/>
      <c r="H192" s="248"/>
      <c r="I192" s="248"/>
      <c r="J192" s="187"/>
      <c r="K192" s="250" t="s">
        <v>786</v>
      </c>
      <c r="L192" s="250"/>
      <c r="M192" s="250" t="s">
        <v>787</v>
      </c>
      <c r="N192" s="250"/>
      <c r="O192" s="25"/>
      <c r="P192" s="25"/>
      <c r="Q192" s="25"/>
      <c r="R192" s="25"/>
      <c r="S192" s="25"/>
      <c r="T192" s="25"/>
      <c r="U192" s="25"/>
      <c r="V192" s="25"/>
      <c r="W192" s="25"/>
    </row>
    <row r="193" spans="2:23" ht="11.25" customHeight="1" x14ac:dyDescent="0.2">
      <c r="B193" s="19"/>
      <c r="C193" s="19"/>
      <c r="D193" s="19"/>
      <c r="E193" s="19"/>
      <c r="F193" s="19"/>
      <c r="G193" s="19"/>
      <c r="H193" s="19"/>
      <c r="I193" s="19"/>
      <c r="J193" s="185"/>
      <c r="K193" s="19"/>
      <c r="L193" s="19"/>
      <c r="M193" s="185"/>
      <c r="N193" s="185"/>
      <c r="O193" s="25"/>
      <c r="P193" s="25"/>
      <c r="Q193" s="25"/>
      <c r="R193" s="25"/>
      <c r="S193" s="25"/>
      <c r="T193" s="25"/>
      <c r="U193" s="25"/>
      <c r="V193" s="25"/>
      <c r="W193" s="25"/>
    </row>
    <row r="194" spans="2:23" ht="11.25" customHeight="1" x14ac:dyDescent="0.2">
      <c r="B194" s="19"/>
      <c r="C194" s="19"/>
      <c r="D194" s="19"/>
      <c r="E194" s="19"/>
      <c r="F194" s="19"/>
      <c r="G194" s="19"/>
      <c r="H194" s="19"/>
      <c r="I194" s="19"/>
      <c r="J194" s="185"/>
      <c r="K194" s="19"/>
      <c r="L194" s="19"/>
      <c r="M194" s="185"/>
      <c r="N194" s="185"/>
      <c r="O194" s="25"/>
      <c r="P194" s="25"/>
      <c r="Q194" s="25"/>
      <c r="R194" s="25"/>
      <c r="S194" s="25"/>
      <c r="T194" s="25"/>
      <c r="U194" s="25"/>
      <c r="V194" s="25"/>
      <c r="W194" s="25"/>
    </row>
    <row r="195" spans="2:23" ht="15" customHeight="1" x14ac:dyDescent="0.2">
      <c r="B195" s="19" t="s">
        <v>788</v>
      </c>
      <c r="C195" s="181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5"/>
      <c r="O195" s="25"/>
      <c r="P195" s="25"/>
      <c r="Q195" s="25"/>
      <c r="R195" s="25"/>
      <c r="S195" s="25"/>
      <c r="T195" s="25"/>
      <c r="U195" s="25"/>
      <c r="V195" s="25"/>
    </row>
    <row r="196" spans="2:23" ht="15" customHeight="1" x14ac:dyDescent="0.2"/>
    <row r="197" spans="2:23" ht="15.75" hidden="1" customHeight="1" x14ac:dyDescent="0.2">
      <c r="J197" s="114"/>
      <c r="K197" s="114"/>
      <c r="L197" s="114"/>
      <c r="M197" s="114"/>
      <c r="N197" s="114"/>
      <c r="O197" s="114"/>
    </row>
    <row r="198" spans="2:23" ht="48" hidden="1" customHeight="1" x14ac:dyDescent="0.2">
      <c r="F198" s="188"/>
      <c r="G198" s="188"/>
      <c r="H198" s="188"/>
      <c r="I198" s="115"/>
      <c r="J198" s="199"/>
      <c r="K198" s="200"/>
      <c r="L198" s="200"/>
      <c r="M198" s="210" t="s">
        <v>647</v>
      </c>
      <c r="N198" s="211"/>
      <c r="O198" s="210"/>
      <c r="P198" s="189"/>
    </row>
    <row r="199" spans="2:23" ht="3.75" hidden="1" customHeight="1" x14ac:dyDescent="0.2">
      <c r="F199" s="188"/>
      <c r="G199" s="188"/>
      <c r="H199" s="188"/>
      <c r="J199" s="200"/>
      <c r="K199" s="200"/>
      <c r="L199" s="200"/>
      <c r="M199" s="212"/>
      <c r="N199" s="212"/>
      <c r="O199" s="212"/>
      <c r="P199" s="190"/>
    </row>
    <row r="200" spans="2:23" ht="15.75" hidden="1" customHeight="1" x14ac:dyDescent="0.2">
      <c r="F200" s="188"/>
      <c r="G200" s="188"/>
      <c r="H200" s="188"/>
      <c r="I200" s="115"/>
      <c r="J200" s="201" t="s">
        <v>648</v>
      </c>
      <c r="K200" s="202"/>
      <c r="L200" s="202"/>
      <c r="M200" s="213" t="s">
        <v>649</v>
      </c>
      <c r="N200" s="214"/>
      <c r="O200" s="213"/>
      <c r="P200" s="118"/>
    </row>
    <row r="201" spans="2:23" ht="15" hidden="1" customHeight="1" x14ac:dyDescent="0.2">
      <c r="F201" s="188"/>
      <c r="G201" s="188"/>
      <c r="H201" s="188"/>
      <c r="I201" s="115"/>
      <c r="J201" s="203" t="s">
        <v>650</v>
      </c>
      <c r="K201" s="204"/>
      <c r="L201" s="204"/>
      <c r="M201" s="215">
        <v>45716</v>
      </c>
      <c r="N201" s="216"/>
      <c r="O201" s="215"/>
      <c r="P201" s="117"/>
    </row>
    <row r="202" spans="2:23" ht="15" hidden="1" customHeight="1" x14ac:dyDescent="0.2">
      <c r="F202" s="188"/>
      <c r="G202" s="188"/>
      <c r="H202" s="188"/>
      <c r="I202" s="115"/>
      <c r="J202" s="203" t="s">
        <v>651</v>
      </c>
      <c r="K202" s="204"/>
      <c r="L202" s="204"/>
      <c r="M202" s="217" t="s">
        <v>652</v>
      </c>
      <c r="N202" s="218"/>
      <c r="O202" s="217"/>
      <c r="P202" s="118"/>
    </row>
    <row r="203" spans="2:23" ht="15" hidden="1" customHeight="1" x14ac:dyDescent="0.2">
      <c r="F203" s="188"/>
      <c r="G203" s="188"/>
      <c r="H203" s="188"/>
      <c r="I203" s="115"/>
      <c r="J203" s="203" t="s">
        <v>653</v>
      </c>
      <c r="K203" s="204"/>
      <c r="L203" s="204"/>
      <c r="M203" s="217" t="s">
        <v>654</v>
      </c>
      <c r="N203" s="218"/>
      <c r="O203" s="217"/>
      <c r="P203" s="118"/>
    </row>
    <row r="204" spans="2:23" ht="15" hidden="1" customHeight="1" x14ac:dyDescent="0.2">
      <c r="F204" s="188"/>
      <c r="G204" s="188"/>
      <c r="H204" s="188"/>
      <c r="I204" s="115"/>
      <c r="J204" s="203" t="s">
        <v>655</v>
      </c>
      <c r="K204" s="204"/>
      <c r="L204" s="204"/>
      <c r="M204" s="217" t="s">
        <v>656</v>
      </c>
      <c r="N204" s="218"/>
      <c r="O204" s="217"/>
      <c r="P204" s="118"/>
    </row>
    <row r="205" spans="2:23" ht="15" hidden="1" customHeight="1" x14ac:dyDescent="0.2">
      <c r="F205" s="188"/>
      <c r="G205" s="188"/>
      <c r="H205" s="188"/>
      <c r="I205" s="115"/>
      <c r="J205" s="203" t="s">
        <v>657</v>
      </c>
      <c r="K205" s="204"/>
      <c r="L205" s="204"/>
      <c r="M205" s="215">
        <v>45342</v>
      </c>
      <c r="N205" s="216"/>
      <c r="O205" s="215"/>
      <c r="P205" s="117"/>
    </row>
    <row r="206" spans="2:23" ht="15" hidden="1" customHeight="1" x14ac:dyDescent="0.2">
      <c r="F206" s="188"/>
      <c r="G206" s="188"/>
      <c r="H206" s="188"/>
      <c r="I206" s="115"/>
      <c r="J206" s="203" t="s">
        <v>658</v>
      </c>
      <c r="K206" s="204"/>
      <c r="L206" s="204"/>
      <c r="M206" s="215">
        <v>45792</v>
      </c>
      <c r="N206" s="216"/>
      <c r="O206" s="215"/>
      <c r="P206" s="117"/>
    </row>
    <row r="207" spans="2:23" ht="15" hidden="1" customHeight="1" x14ac:dyDescent="0.2">
      <c r="F207" s="188"/>
      <c r="G207" s="188"/>
      <c r="H207" s="188"/>
      <c r="I207" s="115"/>
      <c r="J207" s="203" t="s">
        <v>659</v>
      </c>
      <c r="K207" s="204"/>
      <c r="L207" s="204"/>
      <c r="M207" s="217" t="s">
        <v>660</v>
      </c>
      <c r="N207" s="218"/>
      <c r="O207" s="217"/>
      <c r="P207" s="118"/>
    </row>
    <row r="208" spans="2:23" ht="15.75" hidden="1" customHeight="1" x14ac:dyDescent="0.2">
      <c r="F208" s="188"/>
      <c r="G208" s="188"/>
      <c r="H208" s="188"/>
      <c r="I208" s="115"/>
      <c r="J208" s="205" t="s">
        <v>661</v>
      </c>
      <c r="K208" s="206"/>
      <c r="L208" s="206"/>
      <c r="M208" s="219"/>
      <c r="N208" s="220"/>
      <c r="O208" s="219"/>
      <c r="P208" s="191"/>
    </row>
    <row r="209" spans="6:16" ht="3.75" hidden="1" customHeight="1" x14ac:dyDescent="0.2">
      <c r="F209" s="188"/>
      <c r="G209" s="188"/>
      <c r="H209" s="188"/>
      <c r="J209" s="207"/>
      <c r="K209" s="207"/>
      <c r="L209" s="207"/>
      <c r="M209" s="221"/>
      <c r="N209" s="221"/>
      <c r="O209" s="221"/>
      <c r="P209" s="192"/>
    </row>
    <row r="210" spans="6:16" ht="15.75" hidden="1" customHeight="1" x14ac:dyDescent="0.2">
      <c r="F210" s="188"/>
      <c r="G210" s="188"/>
      <c r="H210" s="188"/>
      <c r="I210" s="115"/>
      <c r="J210" s="203" t="s">
        <v>648</v>
      </c>
      <c r="K210" s="204"/>
      <c r="L210" s="204"/>
      <c r="M210" s="217" t="s">
        <v>649</v>
      </c>
      <c r="N210" s="218"/>
      <c r="O210" s="217"/>
      <c r="P210" s="118"/>
    </row>
    <row r="211" spans="6:16" ht="15" hidden="1" customHeight="1" x14ac:dyDescent="0.2">
      <c r="F211" s="188"/>
      <c r="G211" s="188"/>
      <c r="H211" s="188"/>
      <c r="I211" s="115"/>
      <c r="J211" s="203" t="s">
        <v>650</v>
      </c>
      <c r="K211" s="204"/>
      <c r="L211" s="204"/>
      <c r="M211" s="215">
        <v>45716</v>
      </c>
      <c r="N211" s="216"/>
      <c r="O211" s="215"/>
      <c r="P211" s="117"/>
    </row>
    <row r="212" spans="6:16" ht="15" hidden="1" customHeight="1" x14ac:dyDescent="0.2">
      <c r="F212" s="188"/>
      <c r="G212" s="188"/>
      <c r="H212" s="188"/>
      <c r="I212" s="115"/>
      <c r="J212" s="203" t="s">
        <v>651</v>
      </c>
      <c r="K212" s="204"/>
      <c r="L212" s="204"/>
      <c r="M212" s="217" t="s">
        <v>652</v>
      </c>
      <c r="N212" s="218"/>
      <c r="O212" s="217"/>
      <c r="P212" s="118"/>
    </row>
    <row r="213" spans="6:16" ht="15" hidden="1" customHeight="1" x14ac:dyDescent="0.2">
      <c r="F213" s="188"/>
      <c r="G213" s="188"/>
      <c r="H213" s="188"/>
      <c r="I213" s="115"/>
      <c r="J213" s="203" t="s">
        <v>653</v>
      </c>
      <c r="K213" s="204"/>
      <c r="L213" s="204"/>
      <c r="M213" s="217" t="s">
        <v>654</v>
      </c>
      <c r="N213" s="218"/>
      <c r="O213" s="217"/>
      <c r="P213" s="118"/>
    </row>
    <row r="214" spans="6:16" ht="15" hidden="1" customHeight="1" x14ac:dyDescent="0.2">
      <c r="F214" s="188"/>
      <c r="G214" s="188"/>
      <c r="H214" s="188"/>
      <c r="I214" s="115"/>
      <c r="J214" s="203" t="s">
        <v>655</v>
      </c>
      <c r="K214" s="204"/>
      <c r="L214" s="204"/>
      <c r="M214" s="217" t="s">
        <v>656</v>
      </c>
      <c r="N214" s="218"/>
      <c r="O214" s="217"/>
      <c r="P214" s="118"/>
    </row>
    <row r="215" spans="6:16" ht="15" hidden="1" customHeight="1" x14ac:dyDescent="0.2">
      <c r="F215" s="188"/>
      <c r="G215" s="188"/>
      <c r="H215" s="188"/>
      <c r="I215" s="115"/>
      <c r="J215" s="203" t="s">
        <v>657</v>
      </c>
      <c r="K215" s="204"/>
      <c r="L215" s="204"/>
      <c r="M215" s="215">
        <v>45342</v>
      </c>
      <c r="N215" s="216"/>
      <c r="O215" s="215"/>
      <c r="P215" s="117"/>
    </row>
    <row r="216" spans="6:16" ht="15" hidden="1" customHeight="1" x14ac:dyDescent="0.2">
      <c r="F216" s="188"/>
      <c r="G216" s="188"/>
      <c r="H216" s="188"/>
      <c r="I216" s="115"/>
      <c r="J216" s="203" t="s">
        <v>658</v>
      </c>
      <c r="K216" s="204"/>
      <c r="L216" s="204"/>
      <c r="M216" s="215">
        <v>45792</v>
      </c>
      <c r="N216" s="216"/>
      <c r="O216" s="215"/>
      <c r="P216" s="117"/>
    </row>
    <row r="217" spans="6:16" ht="15" hidden="1" customHeight="1" x14ac:dyDescent="0.2">
      <c r="F217" s="188"/>
      <c r="G217" s="188"/>
      <c r="H217" s="188"/>
      <c r="I217" s="115"/>
      <c r="J217" s="203" t="s">
        <v>659</v>
      </c>
      <c r="K217" s="204"/>
      <c r="L217" s="204"/>
      <c r="M217" s="217" t="s">
        <v>660</v>
      </c>
      <c r="N217" s="218"/>
      <c r="O217" s="217"/>
      <c r="P217" s="118"/>
    </row>
    <row r="218" spans="6:16" ht="15.75" hidden="1" customHeight="1" x14ac:dyDescent="0.2">
      <c r="F218" s="188"/>
      <c r="G218" s="188"/>
      <c r="H218" s="188"/>
      <c r="I218" s="115"/>
      <c r="J218" s="205" t="s">
        <v>661</v>
      </c>
      <c r="K218" s="206"/>
      <c r="L218" s="206"/>
      <c r="M218" s="219"/>
      <c r="N218" s="220"/>
      <c r="O218" s="219"/>
      <c r="P218" s="191"/>
    </row>
    <row r="219" spans="6:16" ht="3.75" hidden="1" customHeight="1" x14ac:dyDescent="0.2">
      <c r="F219" s="188"/>
      <c r="G219" s="188"/>
      <c r="H219" s="188"/>
      <c r="J219" s="207"/>
      <c r="K219" s="207"/>
      <c r="L219" s="207"/>
      <c r="M219" s="221"/>
      <c r="N219" s="221"/>
      <c r="O219" s="221"/>
      <c r="P219" s="192"/>
    </row>
    <row r="220" spans="6:16" ht="15.75" hidden="1" customHeight="1" x14ac:dyDescent="0.2">
      <c r="F220" s="188"/>
      <c r="G220" s="188"/>
      <c r="H220" s="188"/>
      <c r="I220" s="115"/>
      <c r="J220" s="203" t="s">
        <v>648</v>
      </c>
      <c r="K220" s="204"/>
      <c r="L220" s="204"/>
      <c r="M220" s="217" t="s">
        <v>662</v>
      </c>
      <c r="N220" s="218"/>
      <c r="O220" s="217"/>
      <c r="P220" s="118"/>
    </row>
    <row r="221" spans="6:16" ht="15" hidden="1" customHeight="1" x14ac:dyDescent="0.2">
      <c r="F221" s="188"/>
      <c r="G221" s="188"/>
      <c r="H221" s="188"/>
      <c r="I221" s="115"/>
      <c r="J221" s="203" t="s">
        <v>650</v>
      </c>
      <c r="K221" s="204"/>
      <c r="L221" s="204"/>
      <c r="M221" s="215">
        <v>45716</v>
      </c>
      <c r="N221" s="216"/>
      <c r="O221" s="215"/>
      <c r="P221" s="117"/>
    </row>
    <row r="222" spans="6:16" ht="15" hidden="1" customHeight="1" x14ac:dyDescent="0.2">
      <c r="F222" s="188"/>
      <c r="G222" s="188"/>
      <c r="H222" s="188"/>
      <c r="I222" s="115"/>
      <c r="J222" s="203" t="s">
        <v>651</v>
      </c>
      <c r="K222" s="204"/>
      <c r="L222" s="204"/>
      <c r="M222" s="217" t="s">
        <v>663</v>
      </c>
      <c r="N222" s="218"/>
      <c r="O222" s="217"/>
      <c r="P222" s="118"/>
    </row>
    <row r="223" spans="6:16" ht="15" hidden="1" customHeight="1" x14ac:dyDescent="0.2">
      <c r="F223" s="188"/>
      <c r="G223" s="188"/>
      <c r="H223" s="188"/>
      <c r="I223" s="115"/>
      <c r="J223" s="203" t="s">
        <v>653</v>
      </c>
      <c r="K223" s="204"/>
      <c r="L223" s="204"/>
      <c r="M223" s="217" t="s">
        <v>654</v>
      </c>
      <c r="N223" s="218"/>
      <c r="O223" s="217"/>
      <c r="P223" s="118"/>
    </row>
    <row r="224" spans="6:16" ht="15" hidden="1" customHeight="1" x14ac:dyDescent="0.2">
      <c r="F224" s="188"/>
      <c r="G224" s="188"/>
      <c r="H224" s="188"/>
      <c r="I224" s="115"/>
      <c r="J224" s="203" t="s">
        <v>655</v>
      </c>
      <c r="K224" s="204"/>
      <c r="L224" s="204"/>
      <c r="M224" s="217" t="s">
        <v>664</v>
      </c>
      <c r="N224" s="218"/>
      <c r="O224" s="217"/>
      <c r="P224" s="118"/>
    </row>
    <row r="225" spans="6:16" ht="15" hidden="1" customHeight="1" x14ac:dyDescent="0.2">
      <c r="F225" s="188"/>
      <c r="G225" s="188"/>
      <c r="H225" s="188"/>
      <c r="I225" s="115"/>
      <c r="J225" s="203" t="s">
        <v>657</v>
      </c>
      <c r="K225" s="204"/>
      <c r="L225" s="204"/>
      <c r="M225" s="215">
        <v>45342</v>
      </c>
      <c r="N225" s="216"/>
      <c r="O225" s="215"/>
      <c r="P225" s="117"/>
    </row>
    <row r="226" spans="6:16" ht="15" hidden="1" customHeight="1" x14ac:dyDescent="0.2">
      <c r="F226" s="188"/>
      <c r="G226" s="188"/>
      <c r="H226" s="188"/>
      <c r="I226" s="115"/>
      <c r="J226" s="203" t="s">
        <v>658</v>
      </c>
      <c r="K226" s="204"/>
      <c r="L226" s="204"/>
      <c r="M226" s="215">
        <v>45792</v>
      </c>
      <c r="N226" s="216"/>
      <c r="O226" s="215"/>
      <c r="P226" s="117"/>
    </row>
    <row r="227" spans="6:16" ht="15" hidden="1" customHeight="1" x14ac:dyDescent="0.2">
      <c r="F227" s="188"/>
      <c r="G227" s="188"/>
      <c r="H227" s="188"/>
      <c r="I227" s="115"/>
      <c r="J227" s="203" t="s">
        <v>659</v>
      </c>
      <c r="K227" s="204"/>
      <c r="L227" s="204"/>
      <c r="M227" s="217" t="s">
        <v>665</v>
      </c>
      <c r="N227" s="218"/>
      <c r="O227" s="217"/>
      <c r="P227" s="118"/>
    </row>
    <row r="228" spans="6:16" ht="15.75" hidden="1" customHeight="1" x14ac:dyDescent="0.2">
      <c r="F228" s="188"/>
      <c r="G228" s="188"/>
      <c r="H228" s="188"/>
      <c r="I228" s="115"/>
      <c r="J228" s="205" t="s">
        <v>661</v>
      </c>
      <c r="K228" s="206"/>
      <c r="L228" s="206"/>
      <c r="M228" s="219"/>
      <c r="N228" s="220"/>
      <c r="O228" s="219"/>
      <c r="P228" s="191"/>
    </row>
    <row r="229" spans="6:16" ht="3.75" hidden="1" customHeight="1" x14ac:dyDescent="0.2">
      <c r="F229" s="188"/>
      <c r="G229" s="188"/>
      <c r="H229" s="188"/>
      <c r="J229" s="207"/>
      <c r="K229" s="207"/>
      <c r="L229" s="207"/>
      <c r="M229" s="221"/>
      <c r="N229" s="221"/>
      <c r="O229" s="221"/>
      <c r="P229" s="192"/>
    </row>
    <row r="230" spans="6:16" ht="15.75" hidden="1" customHeight="1" x14ac:dyDescent="0.2">
      <c r="F230" s="188"/>
      <c r="G230" s="188"/>
      <c r="H230" s="188"/>
      <c r="I230" s="115"/>
      <c r="J230" s="203" t="s">
        <v>648</v>
      </c>
      <c r="K230" s="204"/>
      <c r="L230" s="204"/>
      <c r="M230" s="217" t="s">
        <v>662</v>
      </c>
      <c r="N230" s="218"/>
      <c r="O230" s="217"/>
      <c r="P230" s="118"/>
    </row>
    <row r="231" spans="6:16" ht="15" hidden="1" customHeight="1" x14ac:dyDescent="0.2">
      <c r="F231" s="188"/>
      <c r="G231" s="188"/>
      <c r="H231" s="188"/>
      <c r="I231" s="115"/>
      <c r="J231" s="203" t="s">
        <v>650</v>
      </c>
      <c r="K231" s="204"/>
      <c r="L231" s="204"/>
      <c r="M231" s="215">
        <v>45716</v>
      </c>
      <c r="N231" s="216"/>
      <c r="O231" s="215"/>
      <c r="P231" s="117"/>
    </row>
    <row r="232" spans="6:16" ht="15" hidden="1" customHeight="1" x14ac:dyDescent="0.2">
      <c r="F232" s="188"/>
      <c r="G232" s="188"/>
      <c r="H232" s="188"/>
      <c r="I232" s="115"/>
      <c r="J232" s="203" t="s">
        <v>651</v>
      </c>
      <c r="K232" s="204"/>
      <c r="L232" s="204"/>
      <c r="M232" s="217" t="s">
        <v>663</v>
      </c>
      <c r="N232" s="218"/>
      <c r="O232" s="217"/>
      <c r="P232" s="118"/>
    </row>
    <row r="233" spans="6:16" ht="15" hidden="1" customHeight="1" x14ac:dyDescent="0.2">
      <c r="F233" s="188"/>
      <c r="G233" s="188"/>
      <c r="H233" s="188"/>
      <c r="I233" s="115"/>
      <c r="J233" s="203" t="s">
        <v>653</v>
      </c>
      <c r="K233" s="204"/>
      <c r="L233" s="204"/>
      <c r="M233" s="217" t="s">
        <v>654</v>
      </c>
      <c r="N233" s="218"/>
      <c r="O233" s="217"/>
      <c r="P233" s="118"/>
    </row>
    <row r="234" spans="6:16" ht="15" hidden="1" customHeight="1" x14ac:dyDescent="0.2">
      <c r="F234" s="188"/>
      <c r="G234" s="188"/>
      <c r="H234" s="188"/>
      <c r="I234" s="115"/>
      <c r="J234" s="203" t="s">
        <v>655</v>
      </c>
      <c r="K234" s="204"/>
      <c r="L234" s="204"/>
      <c r="M234" s="217" t="s">
        <v>664</v>
      </c>
      <c r="N234" s="218"/>
      <c r="O234" s="217"/>
      <c r="P234" s="118"/>
    </row>
    <row r="235" spans="6:16" ht="15" hidden="1" customHeight="1" x14ac:dyDescent="0.2">
      <c r="F235" s="188"/>
      <c r="G235" s="188"/>
      <c r="H235" s="188"/>
      <c r="I235" s="115"/>
      <c r="J235" s="203" t="s">
        <v>657</v>
      </c>
      <c r="K235" s="204"/>
      <c r="L235" s="204"/>
      <c r="M235" s="215">
        <v>45342</v>
      </c>
      <c r="N235" s="216"/>
      <c r="O235" s="215"/>
      <c r="P235" s="117"/>
    </row>
    <row r="236" spans="6:16" ht="15" hidden="1" customHeight="1" x14ac:dyDescent="0.2">
      <c r="F236" s="188"/>
      <c r="G236" s="188"/>
      <c r="H236" s="188"/>
      <c r="I236" s="115"/>
      <c r="J236" s="203" t="s">
        <v>658</v>
      </c>
      <c r="K236" s="204"/>
      <c r="L236" s="204"/>
      <c r="M236" s="215">
        <v>45792</v>
      </c>
      <c r="N236" s="216"/>
      <c r="O236" s="215"/>
      <c r="P236" s="117"/>
    </row>
    <row r="237" spans="6:16" ht="15" hidden="1" customHeight="1" x14ac:dyDescent="0.2">
      <c r="F237" s="188"/>
      <c r="G237" s="188"/>
      <c r="H237" s="188"/>
      <c r="I237" s="115"/>
      <c r="J237" s="203" t="s">
        <v>659</v>
      </c>
      <c r="K237" s="204"/>
      <c r="L237" s="204"/>
      <c r="M237" s="217" t="s">
        <v>665</v>
      </c>
      <c r="N237" s="218"/>
      <c r="O237" s="217"/>
      <c r="P237" s="118"/>
    </row>
    <row r="238" spans="6:16" ht="15.75" hidden="1" customHeight="1" x14ac:dyDescent="0.2">
      <c r="F238" s="188"/>
      <c r="G238" s="188"/>
      <c r="H238" s="188"/>
      <c r="I238" s="115"/>
      <c r="J238" s="205" t="s">
        <v>661</v>
      </c>
      <c r="K238" s="206"/>
      <c r="L238" s="206"/>
      <c r="M238" s="219"/>
      <c r="N238" s="220"/>
      <c r="O238" s="219"/>
      <c r="P238" s="191"/>
    </row>
    <row r="239" spans="6:16" ht="3.75" hidden="1" customHeight="1" x14ac:dyDescent="0.2">
      <c r="F239" s="188"/>
      <c r="G239" s="188"/>
      <c r="H239" s="188"/>
      <c r="J239" s="207"/>
      <c r="K239" s="207"/>
      <c r="L239" s="207"/>
      <c r="M239" s="221"/>
      <c r="N239" s="221"/>
      <c r="O239" s="221"/>
      <c r="P239" s="192"/>
    </row>
    <row r="240" spans="6:16" ht="15" hidden="1" customHeight="1" x14ac:dyDescent="0.2">
      <c r="F240" s="188"/>
      <c r="G240" s="188"/>
      <c r="H240" s="188"/>
      <c r="J240" s="208"/>
      <c r="K240" s="208"/>
      <c r="L240" s="208"/>
      <c r="M240" s="208"/>
      <c r="N240" s="208"/>
      <c r="O240" s="208"/>
      <c r="P240" s="119"/>
    </row>
  </sheetData>
  <mergeCells count="104">
    <mergeCell ref="M237:O237"/>
    <mergeCell ref="M238:O238"/>
    <mergeCell ref="M239:O239"/>
    <mergeCell ref="M240:O240"/>
    <mergeCell ref="M228:O228"/>
    <mergeCell ref="M229:O229"/>
    <mergeCell ref="M230:O230"/>
    <mergeCell ref="M231:O231"/>
    <mergeCell ref="M232:O232"/>
    <mergeCell ref="M233:O233"/>
    <mergeCell ref="M234:O234"/>
    <mergeCell ref="M235:O235"/>
    <mergeCell ref="M236:O236"/>
    <mergeCell ref="M219:O219"/>
    <mergeCell ref="M220:O220"/>
    <mergeCell ref="M221:O221"/>
    <mergeCell ref="M222:O222"/>
    <mergeCell ref="M223:O223"/>
    <mergeCell ref="M224:O224"/>
    <mergeCell ref="M225:O225"/>
    <mergeCell ref="M226:O226"/>
    <mergeCell ref="M227:O227"/>
    <mergeCell ref="M210:O210"/>
    <mergeCell ref="M211:O211"/>
    <mergeCell ref="M212:O212"/>
    <mergeCell ref="M213:O213"/>
    <mergeCell ref="M214:O214"/>
    <mergeCell ref="M215:O215"/>
    <mergeCell ref="M216:O216"/>
    <mergeCell ref="M217:O217"/>
    <mergeCell ref="M218:O218"/>
    <mergeCell ref="M201:O201"/>
    <mergeCell ref="M202:O202"/>
    <mergeCell ref="M203:O203"/>
    <mergeCell ref="M204:O204"/>
    <mergeCell ref="M205:O205"/>
    <mergeCell ref="M206:O206"/>
    <mergeCell ref="M207:O207"/>
    <mergeCell ref="M208:O208"/>
    <mergeCell ref="M209:O209"/>
    <mergeCell ref="M186:N186"/>
    <mergeCell ref="M187:N187"/>
    <mergeCell ref="M188:N188"/>
    <mergeCell ref="M189:N189"/>
    <mergeCell ref="M191:N191"/>
    <mergeCell ref="M192:N192"/>
    <mergeCell ref="M198:O198"/>
    <mergeCell ref="M199:O199"/>
    <mergeCell ref="M200:O200"/>
    <mergeCell ref="J233:L233"/>
    <mergeCell ref="J234:L234"/>
    <mergeCell ref="J235:L235"/>
    <mergeCell ref="J236:L236"/>
    <mergeCell ref="J237:L237"/>
    <mergeCell ref="J238:L238"/>
    <mergeCell ref="J239:L239"/>
    <mergeCell ref="J240:L240"/>
    <mergeCell ref="K191:L191"/>
    <mergeCell ref="K192:L192"/>
    <mergeCell ref="J224:L224"/>
    <mergeCell ref="J225:L225"/>
    <mergeCell ref="J226:L226"/>
    <mergeCell ref="J227:L227"/>
    <mergeCell ref="J228:L228"/>
    <mergeCell ref="J229:L229"/>
    <mergeCell ref="J230:L230"/>
    <mergeCell ref="J231:L231"/>
    <mergeCell ref="J232:L232"/>
    <mergeCell ref="J215:L215"/>
    <mergeCell ref="J216:L216"/>
    <mergeCell ref="J217:L217"/>
    <mergeCell ref="J218:L218"/>
    <mergeCell ref="J219:L219"/>
    <mergeCell ref="J220:L220"/>
    <mergeCell ref="J221:L221"/>
    <mergeCell ref="J222:L222"/>
    <mergeCell ref="J223:L223"/>
    <mergeCell ref="J206:L206"/>
    <mergeCell ref="J207:L207"/>
    <mergeCell ref="J208:L208"/>
    <mergeCell ref="J209:L209"/>
    <mergeCell ref="J210:L210"/>
    <mergeCell ref="J211:L211"/>
    <mergeCell ref="J212:L212"/>
    <mergeCell ref="J213:L213"/>
    <mergeCell ref="J214:L214"/>
    <mergeCell ref="F192:I192"/>
    <mergeCell ref="J198:L198"/>
    <mergeCell ref="J199:L199"/>
    <mergeCell ref="J200:L200"/>
    <mergeCell ref="J201:L201"/>
    <mergeCell ref="J202:L202"/>
    <mergeCell ref="J203:L203"/>
    <mergeCell ref="J204:L204"/>
    <mergeCell ref="J205:L205"/>
    <mergeCell ref="C189:I189"/>
    <mergeCell ref="C191:D191"/>
    <mergeCell ref="C2:K2"/>
    <mergeCell ref="E184:H184"/>
    <mergeCell ref="E4:H4"/>
    <mergeCell ref="E5:H5"/>
    <mergeCell ref="E6:H6"/>
    <mergeCell ref="E7:H7"/>
    <mergeCell ref="F191:I191"/>
  </mergeCells>
  <pageMargins left="0.3543307" right="0.15748031000000001" top="0.98425196000000004" bottom="0.98425196000000004" header="0.51181102000000001" footer="0.51181102000000001"/>
  <pageSetup paperSize="9" scale="48" orientation="landscape" blackAndWhite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0503323 (1-3. Печать)</vt:lpstr>
      <vt:lpstr>0503323 (1-3. Сокращенный)</vt:lpstr>
      <vt:lpstr>0503323 (4. Выбытия)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Лариса Смирнова</cp:lastModifiedBy>
  <dcterms:created xsi:type="dcterms:W3CDTF">2025-04-03T09:30:32Z</dcterms:created>
  <dcterms:modified xsi:type="dcterms:W3CDTF">2025-02-28T09:44:09Z</dcterms:modified>
</cp:coreProperties>
</file>